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ARCIAN\2021\VODOVOD A KANALIZACE HABŘINA\DUR+DSP\VÝKAZ VÝMĚR\2022\"/>
    </mc:Choice>
  </mc:AlternateContent>
  <xr:revisionPtr revIDLastSave="0" documentId="8_{669639ED-DE47-4964-AB5D-30EF5E531EAB}" xr6:coauthVersionLast="47" xr6:coauthVersionMax="47" xr10:uidLastSave="{00000000-0000-0000-0000-000000000000}"/>
  <bookViews>
    <workbookView xWindow="-120" yWindow="-120" windowWidth="29040" windowHeight="15840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Pol'!$A$1:$U$119</definedName>
    <definedName name="_xlnm.Print_Area" localSheetId="1">Stavba!$A$1:$J$56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 fullCalcOnLoad="1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5" i="1" l="1"/>
  <c r="I54" i="1"/>
  <c r="I53" i="1"/>
  <c r="I52" i="1"/>
  <c r="I51" i="1"/>
  <c r="I50" i="1"/>
  <c r="I49" i="1"/>
  <c r="I48" i="1"/>
  <c r="I47" i="1"/>
  <c r="G39" i="1"/>
  <c r="I39" i="1" s="1"/>
  <c r="I40" i="1" s="1"/>
  <c r="J39" i="1" s="1"/>
  <c r="J40" i="1" s="1"/>
  <c r="F39" i="1"/>
  <c r="F40" i="1" s="1"/>
  <c r="G109" i="12"/>
  <c r="AC109" i="12"/>
  <c r="AD109" i="12"/>
  <c r="F9" i="12"/>
  <c r="G9" i="12"/>
  <c r="G8" i="12" s="1"/>
  <c r="I9" i="12"/>
  <c r="I8" i="12" s="1"/>
  <c r="K9" i="12"/>
  <c r="K8" i="12" s="1"/>
  <c r="O9" i="12"/>
  <c r="O8" i="12" s="1"/>
  <c r="Q9" i="12"/>
  <c r="Q8" i="12" s="1"/>
  <c r="U9" i="12"/>
  <c r="U8" i="12" s="1"/>
  <c r="F11" i="12"/>
  <c r="G11" i="12"/>
  <c r="M11" i="12" s="1"/>
  <c r="I11" i="12"/>
  <c r="K11" i="12"/>
  <c r="O11" i="12"/>
  <c r="Q11" i="12"/>
  <c r="U11" i="12"/>
  <c r="F13" i="12"/>
  <c r="G13" i="12"/>
  <c r="M13" i="12" s="1"/>
  <c r="I13" i="12"/>
  <c r="K13" i="12"/>
  <c r="O13" i="12"/>
  <c r="Q13" i="12"/>
  <c r="U13" i="12"/>
  <c r="F14" i="12"/>
  <c r="G14" i="12"/>
  <c r="M14" i="12" s="1"/>
  <c r="I14" i="12"/>
  <c r="K14" i="12"/>
  <c r="O14" i="12"/>
  <c r="Q14" i="12"/>
  <c r="U14" i="12"/>
  <c r="F15" i="12"/>
  <c r="G15" i="12"/>
  <c r="M15" i="12" s="1"/>
  <c r="I15" i="12"/>
  <c r="K15" i="12"/>
  <c r="O15" i="12"/>
  <c r="Q15" i="12"/>
  <c r="U15" i="12"/>
  <c r="F17" i="12"/>
  <c r="G17" i="12"/>
  <c r="M17" i="12" s="1"/>
  <c r="I17" i="12"/>
  <c r="K17" i="12"/>
  <c r="O17" i="12"/>
  <c r="Q17" i="12"/>
  <c r="U17" i="12"/>
  <c r="F19" i="12"/>
  <c r="G19" i="12"/>
  <c r="M19" i="12" s="1"/>
  <c r="I19" i="12"/>
  <c r="K19" i="12"/>
  <c r="O19" i="12"/>
  <c r="Q19" i="12"/>
  <c r="U19" i="12"/>
  <c r="F21" i="12"/>
  <c r="G21" i="12"/>
  <c r="M21" i="12" s="1"/>
  <c r="I21" i="12"/>
  <c r="K21" i="12"/>
  <c r="O21" i="12"/>
  <c r="Q21" i="12"/>
  <c r="U21" i="12"/>
  <c r="F23" i="12"/>
  <c r="G23" i="12"/>
  <c r="M23" i="12" s="1"/>
  <c r="I23" i="12"/>
  <c r="K23" i="12"/>
  <c r="O23" i="12"/>
  <c r="Q23" i="12"/>
  <c r="U23" i="12"/>
  <c r="F24" i="12"/>
  <c r="G24" i="12"/>
  <c r="M24" i="12" s="1"/>
  <c r="I24" i="12"/>
  <c r="K24" i="12"/>
  <c r="O24" i="12"/>
  <c r="Q24" i="12"/>
  <c r="U24" i="12"/>
  <c r="F26" i="12"/>
  <c r="G26" i="12"/>
  <c r="M26" i="12" s="1"/>
  <c r="I26" i="12"/>
  <c r="K26" i="12"/>
  <c r="O26" i="12"/>
  <c r="Q26" i="12"/>
  <c r="U26" i="12"/>
  <c r="F28" i="12"/>
  <c r="G28" i="12"/>
  <c r="M28" i="12" s="1"/>
  <c r="I28" i="12"/>
  <c r="K28" i="12"/>
  <c r="O28" i="12"/>
  <c r="Q28" i="12"/>
  <c r="U28" i="12"/>
  <c r="F30" i="12"/>
  <c r="G30" i="12"/>
  <c r="M30" i="12" s="1"/>
  <c r="I30" i="12"/>
  <c r="K30" i="12"/>
  <c r="O30" i="12"/>
  <c r="Q30" i="12"/>
  <c r="U30" i="12"/>
  <c r="F33" i="12"/>
  <c r="G33" i="12" s="1"/>
  <c r="I33" i="12"/>
  <c r="I32" i="12" s="1"/>
  <c r="K33" i="12"/>
  <c r="K32" i="12" s="1"/>
  <c r="O33" i="12"/>
  <c r="O32" i="12" s="1"/>
  <c r="Q33" i="12"/>
  <c r="Q32" i="12" s="1"/>
  <c r="U33" i="12"/>
  <c r="U32" i="12" s="1"/>
  <c r="F35" i="12"/>
  <c r="G35" i="12" s="1"/>
  <c r="M35" i="12" s="1"/>
  <c r="I35" i="12"/>
  <c r="K35" i="12"/>
  <c r="O35" i="12"/>
  <c r="Q35" i="12"/>
  <c r="U35" i="12"/>
  <c r="F37" i="12"/>
  <c r="G37" i="12"/>
  <c r="M37" i="12" s="1"/>
  <c r="M36" i="12" s="1"/>
  <c r="I37" i="12"/>
  <c r="I36" i="12" s="1"/>
  <c r="K37" i="12"/>
  <c r="K36" i="12" s="1"/>
  <c r="O37" i="12"/>
  <c r="O36" i="12" s="1"/>
  <c r="Q37" i="12"/>
  <c r="Q36" i="12" s="1"/>
  <c r="U37" i="12"/>
  <c r="U36" i="12" s="1"/>
  <c r="F38" i="12"/>
  <c r="G38" i="12"/>
  <c r="M38" i="12" s="1"/>
  <c r="I38" i="12"/>
  <c r="K38" i="12"/>
  <c r="O38" i="12"/>
  <c r="Q38" i="12"/>
  <c r="U38" i="12"/>
  <c r="F41" i="12"/>
  <c r="G41" i="12"/>
  <c r="M41" i="12" s="1"/>
  <c r="I41" i="12"/>
  <c r="I40" i="12" s="1"/>
  <c r="K41" i="12"/>
  <c r="K40" i="12" s="1"/>
  <c r="O41" i="12"/>
  <c r="O40" i="12" s="1"/>
  <c r="Q41" i="12"/>
  <c r="Q40" i="12" s="1"/>
  <c r="U41" i="12"/>
  <c r="U40" i="12" s="1"/>
  <c r="F42" i="12"/>
  <c r="G42" i="12"/>
  <c r="M42" i="12" s="1"/>
  <c r="I42" i="12"/>
  <c r="K42" i="12"/>
  <c r="O42" i="12"/>
  <c r="Q42" i="12"/>
  <c r="U42" i="12"/>
  <c r="F44" i="12"/>
  <c r="G44" i="12"/>
  <c r="M44" i="12" s="1"/>
  <c r="I44" i="12"/>
  <c r="K44" i="12"/>
  <c r="O44" i="12"/>
  <c r="Q44" i="12"/>
  <c r="U44" i="12"/>
  <c r="F45" i="12"/>
  <c r="G45" i="12"/>
  <c r="M45" i="12" s="1"/>
  <c r="I45" i="12"/>
  <c r="K45" i="12"/>
  <c r="O45" i="12"/>
  <c r="Q45" i="12"/>
  <c r="U45" i="12"/>
  <c r="F47" i="12"/>
  <c r="G47" i="12"/>
  <c r="M47" i="12" s="1"/>
  <c r="I47" i="12"/>
  <c r="K47" i="12"/>
  <c r="O47" i="12"/>
  <c r="Q47" i="12"/>
  <c r="U47" i="12"/>
  <c r="F48" i="12"/>
  <c r="G48" i="12"/>
  <c r="M48" i="12" s="1"/>
  <c r="I48" i="12"/>
  <c r="K48" i="12"/>
  <c r="O48" i="12"/>
  <c r="Q48" i="12"/>
  <c r="U48" i="12"/>
  <c r="F49" i="12"/>
  <c r="G49" i="12"/>
  <c r="M49" i="12" s="1"/>
  <c r="I49" i="12"/>
  <c r="K49" i="12"/>
  <c r="O49" i="12"/>
  <c r="Q49" i="12"/>
  <c r="U49" i="12"/>
  <c r="F50" i="12"/>
  <c r="G50" i="12"/>
  <c r="M50" i="12" s="1"/>
  <c r="I50" i="12"/>
  <c r="K50" i="12"/>
  <c r="O50" i="12"/>
  <c r="Q50" i="12"/>
  <c r="U50" i="12"/>
  <c r="F51" i="12"/>
  <c r="G51" i="12"/>
  <c r="M51" i="12" s="1"/>
  <c r="I51" i="12"/>
  <c r="K51" i="12"/>
  <c r="O51" i="12"/>
  <c r="Q51" i="12"/>
  <c r="U51" i="12"/>
  <c r="F52" i="12"/>
  <c r="G52" i="12"/>
  <c r="M52" i="12" s="1"/>
  <c r="I52" i="12"/>
  <c r="K52" i="12"/>
  <c r="O52" i="12"/>
  <c r="Q52" i="12"/>
  <c r="U52" i="12"/>
  <c r="F53" i="12"/>
  <c r="G53" i="12"/>
  <c r="M53" i="12" s="1"/>
  <c r="I53" i="12"/>
  <c r="K53" i="12"/>
  <c r="O53" i="12"/>
  <c r="Q53" i="12"/>
  <c r="U53" i="12"/>
  <c r="F54" i="12"/>
  <c r="G54" i="12"/>
  <c r="M54" i="12" s="1"/>
  <c r="I54" i="12"/>
  <c r="K54" i="12"/>
  <c r="O54" i="12"/>
  <c r="Q54" i="12"/>
  <c r="U54" i="12"/>
  <c r="F55" i="12"/>
  <c r="G55" i="12"/>
  <c r="M55" i="12" s="1"/>
  <c r="I55" i="12"/>
  <c r="K55" i="12"/>
  <c r="O55" i="12"/>
  <c r="Q55" i="12"/>
  <c r="U55" i="12"/>
  <c r="F56" i="12"/>
  <c r="G56" i="12"/>
  <c r="M56" i="12" s="1"/>
  <c r="I56" i="12"/>
  <c r="K56" i="12"/>
  <c r="O56" i="12"/>
  <c r="Q56" i="12"/>
  <c r="U56" i="12"/>
  <c r="F57" i="12"/>
  <c r="G57" i="12"/>
  <c r="M57" i="12" s="1"/>
  <c r="I57" i="12"/>
  <c r="K57" i="12"/>
  <c r="O57" i="12"/>
  <c r="Q57" i="12"/>
  <c r="U57" i="12"/>
  <c r="F58" i="12"/>
  <c r="G58" i="12"/>
  <c r="M58" i="12" s="1"/>
  <c r="I58" i="12"/>
  <c r="K58" i="12"/>
  <c r="O58" i="12"/>
  <c r="Q58" i="12"/>
  <c r="U58" i="12"/>
  <c r="F59" i="12"/>
  <c r="G59" i="12"/>
  <c r="M59" i="12" s="1"/>
  <c r="I59" i="12"/>
  <c r="K59" i="12"/>
  <c r="O59" i="12"/>
  <c r="Q59" i="12"/>
  <c r="U59" i="12"/>
  <c r="F60" i="12"/>
  <c r="G60" i="12"/>
  <c r="M60" i="12" s="1"/>
  <c r="I60" i="12"/>
  <c r="K60" i="12"/>
  <c r="O60" i="12"/>
  <c r="Q60" i="12"/>
  <c r="U60" i="12"/>
  <c r="F61" i="12"/>
  <c r="G61" i="12"/>
  <c r="M61" i="12" s="1"/>
  <c r="I61" i="12"/>
  <c r="K61" i="12"/>
  <c r="O61" i="12"/>
  <c r="Q61" i="12"/>
  <c r="U61" i="12"/>
  <c r="F62" i="12"/>
  <c r="G62" i="12"/>
  <c r="M62" i="12" s="1"/>
  <c r="I62" i="12"/>
  <c r="K62" i="12"/>
  <c r="O62" i="12"/>
  <c r="Q62" i="12"/>
  <c r="U62" i="12"/>
  <c r="F63" i="12"/>
  <c r="G63" i="12"/>
  <c r="M63" i="12" s="1"/>
  <c r="I63" i="12"/>
  <c r="K63" i="12"/>
  <c r="O63" i="12"/>
  <c r="Q63" i="12"/>
  <c r="U63" i="12"/>
  <c r="F64" i="12"/>
  <c r="G64" i="12"/>
  <c r="M64" i="12" s="1"/>
  <c r="I64" i="12"/>
  <c r="K64" i="12"/>
  <c r="O64" i="12"/>
  <c r="Q64" i="12"/>
  <c r="U64" i="12"/>
  <c r="F65" i="12"/>
  <c r="G65" i="12"/>
  <c r="M65" i="12" s="1"/>
  <c r="I65" i="12"/>
  <c r="K65" i="12"/>
  <c r="O65" i="12"/>
  <c r="Q65" i="12"/>
  <c r="U65" i="12"/>
  <c r="F66" i="12"/>
  <c r="G66" i="12"/>
  <c r="M66" i="12" s="1"/>
  <c r="I66" i="12"/>
  <c r="K66" i="12"/>
  <c r="O66" i="12"/>
  <c r="Q66" i="12"/>
  <c r="U66" i="12"/>
  <c r="F67" i="12"/>
  <c r="G67" i="12"/>
  <c r="M67" i="12" s="1"/>
  <c r="I67" i="12"/>
  <c r="K67" i="12"/>
  <c r="O67" i="12"/>
  <c r="Q67" i="12"/>
  <c r="U67" i="12"/>
  <c r="F68" i="12"/>
  <c r="G68" i="12"/>
  <c r="M68" i="12" s="1"/>
  <c r="I68" i="12"/>
  <c r="K68" i="12"/>
  <c r="O68" i="12"/>
  <c r="Q68" i="12"/>
  <c r="U68" i="12"/>
  <c r="F69" i="12"/>
  <c r="G69" i="12"/>
  <c r="M69" i="12" s="1"/>
  <c r="I69" i="12"/>
  <c r="K69" i="12"/>
  <c r="O69" i="12"/>
  <c r="Q69" i="12"/>
  <c r="U69" i="12"/>
  <c r="F70" i="12"/>
  <c r="G70" i="12"/>
  <c r="M70" i="12" s="1"/>
  <c r="I70" i="12"/>
  <c r="K70" i="12"/>
  <c r="O70" i="12"/>
  <c r="Q70" i="12"/>
  <c r="U70" i="12"/>
  <c r="F71" i="12"/>
  <c r="G71" i="12"/>
  <c r="M71" i="12" s="1"/>
  <c r="I71" i="12"/>
  <c r="K71" i="12"/>
  <c r="O71" i="12"/>
  <c r="Q71" i="12"/>
  <c r="U71" i="12"/>
  <c r="F72" i="12"/>
  <c r="G72" i="12"/>
  <c r="M72" i="12" s="1"/>
  <c r="I72" i="12"/>
  <c r="K72" i="12"/>
  <c r="O72" i="12"/>
  <c r="Q72" i="12"/>
  <c r="U72" i="12"/>
  <c r="F73" i="12"/>
  <c r="G73" i="12"/>
  <c r="M73" i="12" s="1"/>
  <c r="I73" i="12"/>
  <c r="K73" i="12"/>
  <c r="O73" i="12"/>
  <c r="Q73" i="12"/>
  <c r="U73" i="12"/>
  <c r="F74" i="12"/>
  <c r="G74" i="12"/>
  <c r="M74" i="12" s="1"/>
  <c r="I74" i="12"/>
  <c r="K74" i="12"/>
  <c r="O74" i="12"/>
  <c r="Q74" i="12"/>
  <c r="U74" i="12"/>
  <c r="F75" i="12"/>
  <c r="G75" i="12"/>
  <c r="M75" i="12" s="1"/>
  <c r="I75" i="12"/>
  <c r="K75" i="12"/>
  <c r="O75" i="12"/>
  <c r="Q75" i="12"/>
  <c r="U75" i="12"/>
  <c r="F76" i="12"/>
  <c r="G76" i="12"/>
  <c r="M76" i="12" s="1"/>
  <c r="I76" i="12"/>
  <c r="K76" i="12"/>
  <c r="O76" i="12"/>
  <c r="Q76" i="12"/>
  <c r="U76" i="12"/>
  <c r="F77" i="12"/>
  <c r="G77" i="12"/>
  <c r="M77" i="12" s="1"/>
  <c r="I77" i="12"/>
  <c r="K77" i="12"/>
  <c r="O77" i="12"/>
  <c r="Q77" i="12"/>
  <c r="U77" i="12"/>
  <c r="F78" i="12"/>
  <c r="G78" i="12"/>
  <c r="M78" i="12" s="1"/>
  <c r="I78" i="12"/>
  <c r="K78" i="12"/>
  <c r="O78" i="12"/>
  <c r="Q78" i="12"/>
  <c r="U78" i="12"/>
  <c r="F79" i="12"/>
  <c r="G79" i="12"/>
  <c r="M79" i="12" s="1"/>
  <c r="I79" i="12"/>
  <c r="K79" i="12"/>
  <c r="O79" i="12"/>
  <c r="Q79" i="12"/>
  <c r="U79" i="12"/>
  <c r="F80" i="12"/>
  <c r="G80" i="12"/>
  <c r="M80" i="12" s="1"/>
  <c r="I80" i="12"/>
  <c r="K80" i="12"/>
  <c r="O80" i="12"/>
  <c r="Q80" i="12"/>
  <c r="U80" i="12"/>
  <c r="F82" i="12"/>
  <c r="G82" i="12"/>
  <c r="M82" i="12" s="1"/>
  <c r="I82" i="12"/>
  <c r="K82" i="12"/>
  <c r="O82" i="12"/>
  <c r="Q82" i="12"/>
  <c r="U82" i="12"/>
  <c r="K83" i="12"/>
  <c r="F84" i="12"/>
  <c r="G84" i="12"/>
  <c r="G83" i="12" s="1"/>
  <c r="I84" i="12"/>
  <c r="I83" i="12" s="1"/>
  <c r="K84" i="12"/>
  <c r="O84" i="12"/>
  <c r="O83" i="12" s="1"/>
  <c r="Q84" i="12"/>
  <c r="Q83" i="12" s="1"/>
  <c r="U84" i="12"/>
  <c r="U83" i="12" s="1"/>
  <c r="F87" i="12"/>
  <c r="G87" i="12" s="1"/>
  <c r="I87" i="12"/>
  <c r="I86" i="12" s="1"/>
  <c r="K87" i="12"/>
  <c r="K86" i="12" s="1"/>
  <c r="O87" i="12"/>
  <c r="O86" i="12" s="1"/>
  <c r="Q87" i="12"/>
  <c r="Q86" i="12" s="1"/>
  <c r="U87" i="12"/>
  <c r="U86" i="12" s="1"/>
  <c r="F89" i="12"/>
  <c r="G89" i="12" s="1"/>
  <c r="M89" i="12" s="1"/>
  <c r="I89" i="12"/>
  <c r="K89" i="12"/>
  <c r="O89" i="12"/>
  <c r="Q89" i="12"/>
  <c r="U89" i="12"/>
  <c r="F91" i="12"/>
  <c r="G91" i="12" s="1"/>
  <c r="M91" i="12" s="1"/>
  <c r="I91" i="12"/>
  <c r="K91" i="12"/>
  <c r="O91" i="12"/>
  <c r="Q91" i="12"/>
  <c r="U91" i="12"/>
  <c r="G93" i="12"/>
  <c r="F94" i="12"/>
  <c r="G94" i="12"/>
  <c r="M94" i="12" s="1"/>
  <c r="M93" i="12" s="1"/>
  <c r="I94" i="12"/>
  <c r="I93" i="12" s="1"/>
  <c r="K94" i="12"/>
  <c r="K93" i="12" s="1"/>
  <c r="O94" i="12"/>
  <c r="O93" i="12" s="1"/>
  <c r="Q94" i="12"/>
  <c r="Q93" i="12" s="1"/>
  <c r="U94" i="12"/>
  <c r="U93" i="12" s="1"/>
  <c r="F95" i="12"/>
  <c r="G95" i="12"/>
  <c r="M95" i="12" s="1"/>
  <c r="I95" i="12"/>
  <c r="K95" i="12"/>
  <c r="O95" i="12"/>
  <c r="Q95" i="12"/>
  <c r="U95" i="12"/>
  <c r="G96" i="12"/>
  <c r="Q96" i="12"/>
  <c r="F97" i="12"/>
  <c r="G97" i="12"/>
  <c r="M97" i="12" s="1"/>
  <c r="M96" i="12" s="1"/>
  <c r="I97" i="12"/>
  <c r="I96" i="12" s="1"/>
  <c r="K97" i="12"/>
  <c r="K96" i="12" s="1"/>
  <c r="O97" i="12"/>
  <c r="O96" i="12" s="1"/>
  <c r="Q97" i="12"/>
  <c r="U97" i="12"/>
  <c r="U96" i="12" s="1"/>
  <c r="F99" i="12"/>
  <c r="G99" i="12" s="1"/>
  <c r="I99" i="12"/>
  <c r="I98" i="12" s="1"/>
  <c r="K99" i="12"/>
  <c r="K98" i="12" s="1"/>
  <c r="O99" i="12"/>
  <c r="O98" i="12" s="1"/>
  <c r="Q99" i="12"/>
  <c r="Q98" i="12" s="1"/>
  <c r="U99" i="12"/>
  <c r="U98" i="12" s="1"/>
  <c r="F100" i="12"/>
  <c r="G100" i="12" s="1"/>
  <c r="M100" i="12" s="1"/>
  <c r="I100" i="12"/>
  <c r="K100" i="12"/>
  <c r="O100" i="12"/>
  <c r="Q100" i="12"/>
  <c r="U100" i="12"/>
  <c r="F101" i="12"/>
  <c r="G101" i="12" s="1"/>
  <c r="M101" i="12" s="1"/>
  <c r="I101" i="12"/>
  <c r="K101" i="12"/>
  <c r="O101" i="12"/>
  <c r="Q101" i="12"/>
  <c r="U101" i="12"/>
  <c r="F102" i="12"/>
  <c r="G102" i="12" s="1"/>
  <c r="M102" i="12" s="1"/>
  <c r="I102" i="12"/>
  <c r="K102" i="12"/>
  <c r="O102" i="12"/>
  <c r="Q102" i="12"/>
  <c r="U102" i="12"/>
  <c r="F103" i="12"/>
  <c r="G103" i="12" s="1"/>
  <c r="M103" i="12" s="1"/>
  <c r="I103" i="12"/>
  <c r="K103" i="12"/>
  <c r="O103" i="12"/>
  <c r="Q103" i="12"/>
  <c r="U103" i="12"/>
  <c r="F104" i="12"/>
  <c r="G104" i="12" s="1"/>
  <c r="M104" i="12" s="1"/>
  <c r="I104" i="12"/>
  <c r="K104" i="12"/>
  <c r="O104" i="12"/>
  <c r="Q104" i="12"/>
  <c r="U104" i="12"/>
  <c r="F105" i="12"/>
  <c r="G105" i="12" s="1"/>
  <c r="M105" i="12" s="1"/>
  <c r="I105" i="12"/>
  <c r="K105" i="12"/>
  <c r="O105" i="12"/>
  <c r="Q105" i="12"/>
  <c r="U105" i="12"/>
  <c r="F106" i="12"/>
  <c r="G106" i="12" s="1"/>
  <c r="M106" i="12" s="1"/>
  <c r="I106" i="12"/>
  <c r="K106" i="12"/>
  <c r="O106" i="12"/>
  <c r="Q106" i="12"/>
  <c r="U106" i="12"/>
  <c r="F107" i="12"/>
  <c r="G107" i="12" s="1"/>
  <c r="M107" i="12" s="1"/>
  <c r="I107" i="12"/>
  <c r="K107" i="12"/>
  <c r="O107" i="12"/>
  <c r="Q107" i="12"/>
  <c r="U107" i="12"/>
  <c r="I20" i="1"/>
  <c r="I19" i="1"/>
  <c r="I18" i="1"/>
  <c r="I17" i="1"/>
  <c r="I16" i="1"/>
  <c r="G27" i="1"/>
  <c r="G40" i="1"/>
  <c r="G25" i="1" s="1"/>
  <c r="H40" i="1"/>
  <c r="J28" i="1"/>
  <c r="J26" i="1"/>
  <c r="G38" i="1"/>
  <c r="F38" i="1"/>
  <c r="H32" i="1"/>
  <c r="J23" i="1"/>
  <c r="J24" i="1"/>
  <c r="J25" i="1"/>
  <c r="J27" i="1"/>
  <c r="E24" i="1"/>
  <c r="G24" i="1"/>
  <c r="E26" i="1"/>
  <c r="G26" i="1"/>
  <c r="I56" i="1" l="1"/>
  <c r="G28" i="1"/>
  <c r="G23" i="1"/>
  <c r="G29" i="1" s="1"/>
  <c r="G98" i="12"/>
  <c r="M99" i="12"/>
  <c r="M98" i="12" s="1"/>
  <c r="G86" i="12"/>
  <c r="M87" i="12"/>
  <c r="M86" i="12" s="1"/>
  <c r="M40" i="12"/>
  <c r="M33" i="12"/>
  <c r="M32" i="12" s="1"/>
  <c r="G32" i="12"/>
  <c r="M84" i="12"/>
  <c r="M83" i="12" s="1"/>
  <c r="G36" i="12"/>
  <c r="G40" i="12"/>
  <c r="M9" i="12"/>
  <c r="M8" i="12" s="1"/>
  <c r="I21" i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<sst xmlns="http://schemas.openxmlformats.org/spreadsheetml/2006/main" count="506" uniqueCount="268">
  <si>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</si>
  <si>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</si>
  <si>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</si>
  <si>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</si>
  <si>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</si>
  <si>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</si>
  <si>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</si>
  <si>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</si>
  <si>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</si>
  <si>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</si>
  <si>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</si>
  <si>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</si>
  <si>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</si>
  <si>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</si>
  <si>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</si>
  <si>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</si>
  <si>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</si>
  <si>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</si>
  <si>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</si>
  <si>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</si>
  <si>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</si>
  <si>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</si>
  <si>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</si>
  <si>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</si>
  <si>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</si>
  <si>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</si>
  <si>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</si>
  <si>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</si>
  <si>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</si>
  <si>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</si>
  <si>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</si>
  <si>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</si>
  <si>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</si>
  <si>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</si>
  <si>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</si>
  <si>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</si>
  <si>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</si>
  <si>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</si>
  <si>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</si>
  <si>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</si>
  <si>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</si>
  <si>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</si>
  <si>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</si>
  <si>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Rajhradice</t>
  </si>
  <si>
    <t>Rozpočet:</t>
  </si>
  <si>
    <t>Misto</t>
  </si>
  <si>
    <t>SO-01 Vodovod v ulici Habřina v Rajhradicích</t>
  </si>
  <si>
    <t>Obec Rajhradice</t>
  </si>
  <si>
    <t>Rozpočet</t>
  </si>
  <si>
    <t>Celkem za stavbu</t>
  </si>
  <si>
    <t>CZK</t>
  </si>
  <si>
    <t>Rekapitulace dílů</t>
  </si>
  <si>
    <t>Typ dílu</t>
  </si>
  <si>
    <t>1</t>
  </si>
  <si>
    <t>Zemní práce</t>
  </si>
  <si>
    <t>4</t>
  </si>
  <si>
    <t>Vodorovné konstrukce</t>
  </si>
  <si>
    <t>5</t>
  </si>
  <si>
    <t>Komunikace</t>
  </si>
  <si>
    <t>8</t>
  </si>
  <si>
    <t>Trubní vedení</t>
  </si>
  <si>
    <t>91</t>
  </si>
  <si>
    <t>Doplňující práce na komunikaci</t>
  </si>
  <si>
    <t>97</t>
  </si>
  <si>
    <t>Prorážení otvorů</t>
  </si>
  <si>
    <t>99</t>
  </si>
  <si>
    <t>Staveništní přesun hmot</t>
  </si>
  <si>
    <t>M23</t>
  </si>
  <si>
    <t>Montáže potrubí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</si>
  <si>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</si>
  <si>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</si>
  <si>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</si>
  <si>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</si>
  <si>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</si>
  <si>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</si>
  <si>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</si>
  <si>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</si>
  <si>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</si>
  <si>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</si>
  <si>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</si>
  <si>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</si>
  <si>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</si>
  <si>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</si>
  <si>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</si>
  <si>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</si>
  <si>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</si>
  <si>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</si>
  <si>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</si>
  <si>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</si>
  <si>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</si>
  <si>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</si>
  <si>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</si>
  <si>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</si>
  <si>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</si>
  <si>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</si>
  <si>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</si>
  <si>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</si>
  <si>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</si>
  <si>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113108308R00</t>
  </si>
  <si>
    <t>Odstranění podkladu pl.do 50 m2, živice tl. 8 cm</t>
  </si>
  <si>
    <t>m2</t>
  </si>
  <si>
    <t>POL1_0</t>
  </si>
  <si>
    <t>9,5*0,8</t>
  </si>
  <si>
    <t>VV</t>
  </si>
  <si>
    <t>.R00</t>
  </si>
  <si>
    <t>Poplatek uložení vybourané suti na skládku</t>
  </si>
  <si>
    <t>t</t>
  </si>
  <si>
    <t>9,5*0,8*0,08*2,2</t>
  </si>
  <si>
    <t>113107325R00</t>
  </si>
  <si>
    <t>Odstranění podkladu pl. 50 m2,kam.těžené tl.25 cm</t>
  </si>
  <si>
    <t>113202111R00</t>
  </si>
  <si>
    <t>Vytrhání obrub obrubníků silničních</t>
  </si>
  <si>
    <t>m</t>
  </si>
  <si>
    <t>132201202R00</t>
  </si>
  <si>
    <t>Hloubení rýh šířky do 200 cm v hor.3 do 1000 m3</t>
  </si>
  <si>
    <t>m3</t>
  </si>
  <si>
    <t>577,75*0,75</t>
  </si>
  <si>
    <t>162301101R00</t>
  </si>
  <si>
    <t>Vodorovné přemístění výkopku z hor.1-4 do 500 m</t>
  </si>
  <si>
    <t>Zemina pro zásyp:577,75*0,75-373,3*0,4*0,75</t>
  </si>
  <si>
    <t>162701105R00</t>
  </si>
  <si>
    <t>Vodorovné přemístění výkopku z hor.1-4 do 10000 m,  přebytek zeminy</t>
  </si>
  <si>
    <t>Přebytek zeminy:373,3*0,4*0,75</t>
  </si>
  <si>
    <t>162701109R00</t>
  </si>
  <si>
    <t>Příplatek k vod. přemístění hor.1-4 za další 1 km</t>
  </si>
  <si>
    <t>Přebytek zeminy:373,3*0,4*0,75*5</t>
  </si>
  <si>
    <t>199000002R00</t>
  </si>
  <si>
    <t>Poplatek za skládku horniny 1- 4, přebytek zeminy</t>
  </si>
  <si>
    <t>175101101RT2</t>
  </si>
  <si>
    <t>Obsyp potrubí bez prohození sypaniny, s dodáním písku frakce 0 - 4 mm</t>
  </si>
  <si>
    <t>373,3*0,3*0,75-3,14*(0,11/2)^2*373,3</t>
  </si>
  <si>
    <t>167101102R00</t>
  </si>
  <si>
    <t>Nakládání výkopku z hor.1-4 v množství nad 100 m3</t>
  </si>
  <si>
    <t>174101101R00</t>
  </si>
  <si>
    <t>Zásyp jam, rýh, šachet se zhutněním</t>
  </si>
  <si>
    <t>451572111RK1</t>
  </si>
  <si>
    <t>Lože pod potrubí z kameniva těženého 0 - 4 mm, kraj Jihomoravský</t>
  </si>
  <si>
    <t>373,3*0,75*0,1</t>
  </si>
  <si>
    <t>452313171R00</t>
  </si>
  <si>
    <t>Bloky pro potrubí z betonu C 30/37</t>
  </si>
  <si>
    <t>564761111R00</t>
  </si>
  <si>
    <t>Podklad z kameniva drceného vel.32-63 mm,tl. 20 cm</t>
  </si>
  <si>
    <t>577171225RT3</t>
  </si>
  <si>
    <t>Beton asfalt. ACL 22 ložný, š. do 3 m, tl. 8 cm, plochy 101-200 m2</t>
  </si>
  <si>
    <t>871251121R00</t>
  </si>
  <si>
    <t>Montáž trubek polyetylenových ve výkopu d 110 mm</t>
  </si>
  <si>
    <t>877252121R00</t>
  </si>
  <si>
    <t>Přirážka za 1 spoj elektrotvarovky d 110 mm</t>
  </si>
  <si>
    <t>kus</t>
  </si>
  <si>
    <t>63</t>
  </si>
  <si>
    <t>28613107.MR</t>
  </si>
  <si>
    <t>Elektrospojka d 110 mm SDR 11 PE 100 ELGEF Plus</t>
  </si>
  <si>
    <t>POL3_0</t>
  </si>
  <si>
    <t>286134217R</t>
  </si>
  <si>
    <t>Trubka tlaková AQUALINE RC2 PE100 110x10 mm PN16, tyč 6 m/tyč 12 m</t>
  </si>
  <si>
    <t>373*1,015</t>
  </si>
  <si>
    <t>857262121R00</t>
  </si>
  <si>
    <t>Montáž tvarovek litin. jednoos. přír. výkop DN 100</t>
  </si>
  <si>
    <t>857264121R00</t>
  </si>
  <si>
    <t>Montáž tvarovek litin. odboč. přír. výkop DN 100</t>
  </si>
  <si>
    <t>852261121R00</t>
  </si>
  <si>
    <t>Montáž trub litin. tlak. přír. ve výkopu DN 100</t>
  </si>
  <si>
    <t>857242121R00</t>
  </si>
  <si>
    <t>Montáž tvarovek litin. jednoos.přír. výkop DN 80</t>
  </si>
  <si>
    <t>852242121R00</t>
  </si>
  <si>
    <t>Montáž trub litin. tlak. přír.do 1 m, výkop DN 80</t>
  </si>
  <si>
    <t>891247111R00</t>
  </si>
  <si>
    <t>Montáž hydrantů podzemních DN 80</t>
  </si>
  <si>
    <t>891261111R00</t>
  </si>
  <si>
    <t>Montáž vodovodních šoupátek ve výkopu DN 100</t>
  </si>
  <si>
    <t>899401112R00</t>
  </si>
  <si>
    <t>Osazení poklopů litinových šoupátkových</t>
  </si>
  <si>
    <t>899401113R00</t>
  </si>
  <si>
    <t>Osazení poklopů litinových hydrantových</t>
  </si>
  <si>
    <t>552700804R</t>
  </si>
  <si>
    <t>Odbočka přírub. T - TT DN 100x100 PN 10-40</t>
  </si>
  <si>
    <t>552700802R</t>
  </si>
  <si>
    <t>Odbočka přírub. T - TT DN 100x80 PN 10-40</t>
  </si>
  <si>
    <t>55252120</t>
  </si>
  <si>
    <t>Trouba litinová tlaková přírubová DN 80 dl.500 mm</t>
  </si>
  <si>
    <t>552701047R</t>
  </si>
  <si>
    <t>Redukce RP (FFR) - TT DN 100x80 PN 10-40</t>
  </si>
  <si>
    <t>552701211R</t>
  </si>
  <si>
    <t>Koleno patní PP 90° (N) - TT DN 80 PN 10-40</t>
  </si>
  <si>
    <t>552701131R</t>
  </si>
  <si>
    <t>Koleno přír. P 45° (FFK) - NATURAL DN 100 PN 10-40</t>
  </si>
  <si>
    <t>552702131R</t>
  </si>
  <si>
    <t>TP (FF) - TT DN 100 PN 10-25, L= 1000 mm</t>
  </si>
  <si>
    <t>552702106R</t>
  </si>
  <si>
    <t>TP (FF) - TT DN 80 PN 10-25, L= 500 mm</t>
  </si>
  <si>
    <t>422737410R</t>
  </si>
  <si>
    <t>HAWLE hydrant podzemní DUO K240, DN80,1 m-voda</t>
  </si>
  <si>
    <t>R0</t>
  </si>
  <si>
    <t>Drenážní blok Hydrantový DN80, dodávka + montáž</t>
  </si>
  <si>
    <t>42273863R</t>
  </si>
  <si>
    <t>Vložka montážní MONTY typ102  P16 DN100,synt.nátěr</t>
  </si>
  <si>
    <t>42228312R</t>
  </si>
  <si>
    <t>HAWLE šoupátko 4000E2 DN 100 přírubové, voda</t>
  </si>
  <si>
    <t>42293139R</t>
  </si>
  <si>
    <t>HAWLE souprava zemní č. 9601-voda, L=1,0-1,6 m</t>
  </si>
  <si>
    <t>42200760R</t>
  </si>
  <si>
    <t>HAWLE poklop k podz. hydrantu 1950 - voda</t>
  </si>
  <si>
    <t>42200730R</t>
  </si>
  <si>
    <t>HAWLE poklop uliční lehký 1550  - voda</t>
  </si>
  <si>
    <t>R</t>
  </si>
  <si>
    <t>Příruba HAWLE č. 0400, DN 100, dodávka + montáž</t>
  </si>
  <si>
    <t>55259815R</t>
  </si>
  <si>
    <t>Přechod přír. Duktus FFR DN 100/ 80 EWS, L 200 mm</t>
  </si>
  <si>
    <t>899731114R00</t>
  </si>
  <si>
    <t>Vodič signalizační CYY 6 mm2, montáž</t>
  </si>
  <si>
    <t>34141303R</t>
  </si>
  <si>
    <t>Vodič silový pevné uložení CYY 6,0 mm2</t>
  </si>
  <si>
    <t>Vyhledávací marker</t>
  </si>
  <si>
    <t>ks</t>
  </si>
  <si>
    <t>892273111R00</t>
  </si>
  <si>
    <t>Desinfekce vodovodního potrubí DN 125</t>
  </si>
  <si>
    <t>892271111R00</t>
  </si>
  <si>
    <t>Tlaková zkouška vodovodního potrubí DN 125</t>
  </si>
  <si>
    <t>899713111R00</t>
  </si>
  <si>
    <t>Orientační tabulky na sloupku ocelovém, betonovém</t>
  </si>
  <si>
    <t>899721112R00</t>
  </si>
  <si>
    <t>Fólie výstražná z PVC, šířka 30 cm, montáž</t>
  </si>
  <si>
    <t>28314140.A</t>
  </si>
  <si>
    <t>Fólie výstražná š. 330 x 1,2 mm modrá 3,3 m/kg</t>
  </si>
  <si>
    <t>kg</t>
  </si>
  <si>
    <t>(375)/3</t>
  </si>
  <si>
    <t>Orientační sloupek-voda, dodávka+montáž</t>
  </si>
  <si>
    <t>919735112R00</t>
  </si>
  <si>
    <t>Řezání stávajícího živičného krytu tl. 5 - 10 cm</t>
  </si>
  <si>
    <t>2*9,5</t>
  </si>
  <si>
    <t>979087212R00</t>
  </si>
  <si>
    <t>Nakládání suti na dopravní prostředky - komunikace</t>
  </si>
  <si>
    <t>979084216R00</t>
  </si>
  <si>
    <t>Vodorovná doprava vybour. hmot po suchu do 5 km</t>
  </si>
  <si>
    <t>979084219R00</t>
  </si>
  <si>
    <t>Příplatek k dopravě vybour.hmot za dalších 5 km</t>
  </si>
  <si>
    <t>(40-5)/5*9,5*0,8*0,08*2,2</t>
  </si>
  <si>
    <t>998222011R00</t>
  </si>
  <si>
    <t>Přesun hmot, pozemní komunikace, kryt z kameniva</t>
  </si>
  <si>
    <t>998276101R00</t>
  </si>
  <si>
    <t>Přesun hmot, trubní vedení plastová, otevř. výkop</t>
  </si>
  <si>
    <t>230170003R00</t>
  </si>
  <si>
    <t>Příprava pro zkoušku těsnosti, DN 100 - 125</t>
  </si>
  <si>
    <t>sada</t>
  </si>
  <si>
    <t>005111020R</t>
  </si>
  <si>
    <t>Vytyčení stavby</t>
  </si>
  <si>
    <t>Soubor</t>
  </si>
  <si>
    <t>005241020R</t>
  </si>
  <si>
    <t xml:space="preserve">Geodetické zaměření skutečného provedení  </t>
  </si>
  <si>
    <t>005111021R</t>
  </si>
  <si>
    <t>Vytyčení inženýrských sítí</t>
  </si>
  <si>
    <t>005121010R</t>
  </si>
  <si>
    <t>Vybudování zařízení staveniště, včetně zabezpečení,  a odstranění</t>
  </si>
  <si>
    <t>005241010R</t>
  </si>
  <si>
    <t xml:space="preserve">Dokumentace skutečného provedení </t>
  </si>
  <si>
    <t>005121030R</t>
  </si>
  <si>
    <t>Odstranění zařízení staveniště</t>
  </si>
  <si>
    <t>005231010R</t>
  </si>
  <si>
    <t>Revize armatur, signal. vodiče, sign. markrů</t>
  </si>
  <si>
    <t>005231020R</t>
  </si>
  <si>
    <t>Rozbor vody</t>
  </si>
  <si>
    <t>005211080R</t>
  </si>
  <si>
    <t>Dopravní značení</t>
  </si>
  <si>
    <t/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</si>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</sst>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FFFFCC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6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8" fillId="0" borderId="6" xfId="0" applyFont="1" applyBorder="1" applyAlignment="1">
      <alignment horizont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0" borderId="29" xfId="0" applyNumberFormat="1" applyBorder="1" applyAlignment="1"/>
    <xf numFmtId="3" fontId="0" fillId="5" borderId="33" xfId="0" applyNumberFormat="1" applyFill="1" applyBorder="1"/>
    <xf numFmtId="3" fontId="0" fillId="5" borderId="12" xfId="0" applyNumberFormat="1" applyFill="1" applyBorder="1"/>
    <xf numFmtId="0" fontId="2" fillId="0" borderId="0" xfId="0" applyFont="1" applyAlignment="1">
      <alignment horizontal="center" shrinkToFit="1"/>
    </xf>
    <xf numFmtId="3" fontId="10" fillId="3" borderId="31" xfId="0" applyNumberFormat="1" applyFont="1" applyFill="1" applyBorder="1" applyAlignment="1">
      <alignment horizontal="center" vertical="center" wrapText="1" shrinkToFit="1"/>
    </xf>
    <xf numFmtId="3" fontId="7" fillId="3" borderId="32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12" xfId="0" applyNumberFormat="1" applyFont="1" applyBorder="1" applyAlignment="1">
      <alignment horizontal="right" wrapText="1" shrinkToFit="1"/>
    </xf>
    <xf numFmtId="3" fontId="3" fillId="0" borderId="12" xfId="0" applyNumberFormat="1" applyFont="1" applyBorder="1" applyAlignment="1">
      <alignment horizontal="right" shrinkToFit="1"/>
    </xf>
    <xf numFmtId="3" fontId="0" fillId="0" borderId="12" xfId="0" applyNumberFormat="1" applyBorder="1" applyAlignment="1">
      <alignment shrinkToFit="1"/>
    </xf>
    <xf numFmtId="3" fontId="0" fillId="0" borderId="29" xfId="0" applyNumberFormat="1" applyBorder="1" applyAlignment="1">
      <alignment shrinkToFit="1"/>
    </xf>
    <xf numFmtId="3" fontId="15" fillId="5" borderId="6" xfId="0" applyNumberFormat="1" applyFont="1" applyFill="1" applyBorder="1" applyAlignment="1">
      <alignment wrapText="1" shrinkToFit="1"/>
    </xf>
    <xf numFmtId="3" fontId="15" fillId="5" borderId="6" xfId="0" applyNumberFormat="1" applyFont="1" applyFill="1" applyBorder="1" applyAlignment="1">
      <alignment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 wrapText="1"/>
    </xf>
    <xf numFmtId="49" fontId="7" fillId="0" borderId="26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 wrapText="1"/>
    </xf>
    <xf numFmtId="0" fontId="16" fillId="3" borderId="32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6" fillId="3" borderId="31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center" vertical="center" wrapText="1"/>
    </xf>
    <xf numFmtId="49" fontId="7" fillId="0" borderId="32" xfId="0" applyNumberFormat="1" applyFont="1" applyBorder="1" applyAlignment="1">
      <alignment vertical="center"/>
    </xf>
    <xf numFmtId="49" fontId="7" fillId="0" borderId="32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0" borderId="31" xfId="0" applyNumberFormat="1" applyFont="1" applyBorder="1" applyAlignment="1">
      <alignment horizontal="center" vertical="center"/>
    </xf>
    <xf numFmtId="4" fontId="7" fillId="0" borderId="31" xfId="0" applyNumberFormat="1" applyFont="1" applyBorder="1" applyAlignment="1">
      <alignment vertical="center"/>
    </xf>
    <xf numFmtId="4" fontId="7" fillId="0" borderId="31" xfId="0" applyNumberFormat="1" applyFont="1" applyBorder="1" applyAlignment="1">
      <alignment vertical="center"/>
    </xf>
    <xf numFmtId="4" fontId="7" fillId="0" borderId="34" xfId="0" applyNumberFormat="1" applyFont="1" applyBorder="1" applyAlignment="1">
      <alignment horizontal="center" vertical="center"/>
    </xf>
    <xf numFmtId="4" fontId="7" fillId="0" borderId="34" xfId="0" applyNumberFormat="1" applyFont="1" applyBorder="1" applyAlignment="1">
      <alignment vertical="center"/>
    </xf>
    <xf numFmtId="4" fontId="7" fillId="0" borderId="34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vertical="center"/>
    </xf>
    <xf numFmtId="4" fontId="7" fillId="5" borderId="38" xfId="0" applyNumberFormat="1" applyFont="1" applyFill="1" applyBorder="1" applyAlignment="1">
      <alignment horizontal="center"/>
    </xf>
    <xf numFmtId="4" fontId="7" fillId="5" borderId="38" xfId="0" applyNumberFormat="1" applyFont="1" applyFill="1" applyBorder="1" applyAlignment="1"/>
    <xf numFmtId="4" fontId="7" fillId="5" borderId="38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6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3" borderId="45" xfId="0" applyFill="1" applyBorder="1"/>
    <xf numFmtId="49" fontId="0" fillId="3" borderId="42" xfId="0" applyNumberFormat="1" applyFill="1" applyBorder="1" applyAlignment="1"/>
    <xf numFmtId="49" fontId="0" fillId="3" borderId="42" xfId="0" applyNumberFormat="1" applyFill="1" applyBorder="1"/>
    <xf numFmtId="0" fontId="0" fillId="3" borderId="42" xfId="0" applyFill="1" applyBorder="1"/>
    <xf numFmtId="0" fontId="0" fillId="3" borderId="41" xfId="0" applyFill="1" applyBorder="1"/>
    <xf numFmtId="0" fontId="0" fillId="3" borderId="32" xfId="0" applyFill="1" applyBorder="1"/>
    <xf numFmtId="0" fontId="17" fillId="0" borderId="0" xfId="0" applyFont="1"/>
    <xf numFmtId="0" fontId="17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1" xfId="0" applyFill="1" applyBorder="1"/>
    <xf numFmtId="49" fontId="0" fillId="3" borderId="31" xfId="0" applyNumberFormat="1" applyFill="1" applyBorder="1"/>
    <xf numFmtId="0" fontId="0" fillId="3" borderId="48" xfId="0" applyFill="1" applyBorder="1" applyAlignment="1">
      <alignment vertical="top"/>
    </xf>
    <xf numFmtId="0" fontId="0" fillId="3" borderId="49" xfId="0" applyFill="1" applyBorder="1" applyAlignment="1">
      <alignment wrapText="1"/>
    </xf>
    <xf numFmtId="0" fontId="17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7" fillId="0" borderId="35" xfId="0" applyFont="1" applyBorder="1" applyAlignment="1">
      <alignment vertical="top" shrinkToFit="1"/>
    </xf>
    <xf numFmtId="0" fontId="17" fillId="0" borderId="34" xfId="0" applyFont="1" applyBorder="1" applyAlignment="1">
      <alignment vertical="top" shrinkToFit="1"/>
    </xf>
    <xf numFmtId="0" fontId="17" fillId="0" borderId="26" xfId="0" applyFont="1" applyBorder="1" applyAlignment="1">
      <alignment vertical="top" shrinkToFit="1"/>
    </xf>
    <xf numFmtId="0" fontId="18" fillId="0" borderId="35" xfId="0" applyNumberFormat="1" applyFont="1" applyBorder="1" applyAlignment="1">
      <alignment vertical="top" wrapText="1" shrinkToFit="1"/>
    </xf>
    <xf numFmtId="0" fontId="0" fillId="3" borderId="37" xfId="0" applyFill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74" fontId="17" fillId="0" borderId="34" xfId="0" applyNumberFormat="1" applyFont="1" applyBorder="1" applyAlignment="1">
      <alignment vertical="top" shrinkToFit="1"/>
    </xf>
    <xf numFmtId="174" fontId="18" fillId="0" borderId="34" xfId="0" applyNumberFormat="1" applyFont="1" applyBorder="1" applyAlignment="1">
      <alignment vertical="top" wrapText="1" shrinkToFit="1"/>
    </xf>
    <xf numFmtId="174" fontId="0" fillId="3" borderId="38" xfId="0" applyNumberFormat="1" applyFill="1" applyBorder="1" applyAlignment="1">
      <alignment vertical="top" shrinkToFit="1"/>
    </xf>
    <xf numFmtId="4" fontId="17" fillId="4" borderId="34" xfId="0" applyNumberFormat="1" applyFont="1" applyFill="1" applyBorder="1" applyAlignment="1" applyProtection="1">
      <alignment vertical="top" shrinkToFit="1"/>
      <protection locked="0"/>
    </xf>
    <xf numFmtId="4" fontId="17" fillId="0" borderId="34" xfId="0" applyNumberFormat="1" applyFont="1" applyBorder="1" applyAlignment="1">
      <alignment vertical="top" shrinkToFit="1"/>
    </xf>
    <xf numFmtId="4" fontId="0" fillId="3" borderId="38" xfId="0" applyNumberFormat="1" applyFill="1" applyBorder="1" applyAlignment="1">
      <alignment vertical="top" shrinkToFit="1"/>
    </xf>
    <xf numFmtId="0" fontId="0" fillId="3" borderId="50" xfId="0" applyFill="1" applyBorder="1"/>
    <xf numFmtId="0" fontId="0" fillId="3" borderId="51" xfId="0" applyFill="1" applyBorder="1" applyAlignment="1">
      <alignment wrapText="1"/>
    </xf>
    <xf numFmtId="0" fontId="0" fillId="3" borderId="52" xfId="0" applyFill="1" applyBorder="1" applyAlignment="1">
      <alignment vertical="top"/>
    </xf>
    <xf numFmtId="49" fontId="0" fillId="3" borderId="52" xfId="0" applyNumberFormat="1" applyFill="1" applyBorder="1" applyAlignment="1">
      <alignment vertical="top"/>
    </xf>
    <xf numFmtId="49" fontId="0" fillId="3" borderId="48" xfId="0" applyNumberFormat="1" applyFill="1" applyBorder="1" applyAlignment="1">
      <alignment vertical="top"/>
    </xf>
    <xf numFmtId="0" fontId="0" fillId="3" borderId="53" xfId="0" applyFill="1" applyBorder="1" applyAlignment="1">
      <alignment vertical="top"/>
    </xf>
    <xf numFmtId="174" fontId="0" fillId="3" borderId="48" xfId="0" applyNumberFormat="1" applyFill="1" applyBorder="1" applyAlignment="1">
      <alignment vertical="top"/>
    </xf>
    <xf numFmtId="4" fontId="0" fillId="3" borderId="48" xfId="0" applyNumberFormat="1" applyFill="1" applyBorder="1" applyAlignment="1">
      <alignment vertical="top"/>
    </xf>
    <xf numFmtId="0" fontId="17" fillId="0" borderId="10" xfId="0" applyFont="1" applyBorder="1" applyAlignment="1">
      <alignment vertical="top"/>
    </xf>
    <xf numFmtId="0" fontId="17" fillId="0" borderId="10" xfId="0" applyNumberFormat="1" applyFont="1" applyBorder="1" applyAlignment="1">
      <alignment vertical="top"/>
    </xf>
    <xf numFmtId="0" fontId="17" fillId="0" borderId="37" xfId="0" applyFont="1" applyBorder="1" applyAlignment="1">
      <alignment vertical="top" shrinkToFit="1"/>
    </xf>
    <xf numFmtId="174" fontId="17" fillId="0" borderId="38" xfId="0" applyNumberFormat="1" applyFont="1" applyBorder="1" applyAlignment="1">
      <alignment vertical="top" shrinkToFit="1"/>
    </xf>
    <xf numFmtId="4" fontId="17" fillId="4" borderId="38" xfId="0" applyNumberFormat="1" applyFont="1" applyFill="1" applyBorder="1" applyAlignment="1" applyProtection="1">
      <alignment vertical="top" shrinkToFit="1"/>
      <protection locked="0"/>
    </xf>
    <xf numFmtId="4" fontId="17" fillId="0" borderId="38" xfId="0" applyNumberFormat="1" applyFont="1" applyBorder="1" applyAlignment="1">
      <alignment vertical="top" shrinkToFit="1"/>
    </xf>
    <xf numFmtId="0" fontId="17" fillId="0" borderId="38" xfId="0" applyFont="1" applyBorder="1" applyAlignment="1">
      <alignment vertical="top" shrinkToFit="1"/>
    </xf>
    <xf numFmtId="0" fontId="17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32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35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4" fontId="8" fillId="3" borderId="22" xfId="0" applyNumberFormat="1" applyFont="1" applyFill="1" applyBorder="1" applyAlignment="1">
      <alignment vertical="top"/>
    </xf>
    <xf numFmtId="0" fontId="17" fillId="0" borderId="34" xfId="0" applyNumberFormat="1" applyFont="1" applyBorder="1" applyAlignment="1">
      <alignment horizontal="left" vertical="top" wrapText="1"/>
    </xf>
    <xf numFmtId="0" fontId="18" fillId="0" borderId="34" xfId="0" quotePrefix="1" applyNumberFormat="1" applyFont="1" applyBorder="1" applyAlignment="1">
      <alignment horizontal="left" vertical="top" wrapText="1"/>
    </xf>
    <xf numFmtId="0" fontId="0" fillId="3" borderId="38" xfId="0" applyNumberFormat="1" applyFill="1" applyBorder="1" applyAlignment="1">
      <alignment horizontal="left" vertical="top" wrapText="1"/>
    </xf>
    <xf numFmtId="0" fontId="17" fillId="0" borderId="3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activeCell="A2" sqref="A2:G2"/>
    </sheetView>
  </sheetViews>
  <sheetFormatPr defaultRowHeight="12.75" x14ac:dyDescent="0.2"/>
  <sheetData>
    <row r="1" spans="1:7" x14ac:dyDescent="0.2">
      <c r="A1" s="35" t="s">
        <v>38</v>
      </c>
    </row>
    <row r="2" spans="1:7" ht="57.75" customHeight="1" x14ac:dyDescent="0.2">
      <c r="A2" s="78" t="s">
        <v>39</v>
      </c>
      <c r="B2" s="78"/>
      <c r="C2" s="78"/>
      <c r="D2" s="78"/>
      <c r="E2" s="78"/>
      <c r="F2" s="78"/>
      <c r="G2" s="78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59"/>
  <sheetViews>
    <sheetView showGridLines="0" topLeftCell="B11" zoomScaleNormal="100" zoomScaleSheetLayoutView="75" workbookViewId="0">
      <selection activeCell="A29" sqref="A29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1" t="s">
        <v>36</v>
      </c>
      <c r="B1" s="91" t="s">
        <v>42</v>
      </c>
      <c r="C1" s="92"/>
      <c r="D1" s="92"/>
      <c r="E1" s="92"/>
      <c r="F1" s="92"/>
      <c r="G1" s="92"/>
      <c r="H1" s="92"/>
      <c r="I1" s="92"/>
      <c r="J1" s="93"/>
    </row>
    <row r="2" spans="1:15" ht="23.25" customHeight="1" x14ac:dyDescent="0.2">
      <c r="A2" s="4"/>
      <c r="B2" s="105" t="s">
        <v>40</v>
      </c>
      <c r="C2" s="106"/>
      <c r="D2" s="107" t="s">
        <v>46</v>
      </c>
      <c r="E2" s="108"/>
      <c r="F2" s="108"/>
      <c r="G2" s="108"/>
      <c r="H2" s="108"/>
      <c r="I2" s="108"/>
      <c r="J2" s="109"/>
      <c r="O2" s="2"/>
    </row>
    <row r="3" spans="1:15" ht="23.25" customHeight="1" x14ac:dyDescent="0.2">
      <c r="A3" s="4"/>
      <c r="B3" s="110" t="s">
        <v>45</v>
      </c>
      <c r="C3" s="111"/>
      <c r="D3" s="112" t="s">
        <v>43</v>
      </c>
      <c r="E3" s="113"/>
      <c r="F3" s="113"/>
      <c r="G3" s="113"/>
      <c r="H3" s="113"/>
      <c r="I3" s="113"/>
      <c r="J3" s="114"/>
    </row>
    <row r="4" spans="1:15" ht="23.25" hidden="1" customHeight="1" x14ac:dyDescent="0.2">
      <c r="A4" s="4"/>
      <c r="B4" s="115" t="s">
        <v>44</v>
      </c>
      <c r="C4" s="116"/>
      <c r="D4" s="117"/>
      <c r="E4" s="117"/>
      <c r="F4" s="118"/>
      <c r="G4" s="119"/>
      <c r="H4" s="118"/>
      <c r="I4" s="119"/>
      <c r="J4" s="120"/>
    </row>
    <row r="5" spans="1:15" ht="24" customHeight="1" x14ac:dyDescent="0.2">
      <c r="A5" s="4"/>
      <c r="B5" s="45" t="s">
        <v>21</v>
      </c>
      <c r="C5" s="5"/>
      <c r="D5" s="121" t="s">
        <v>47</v>
      </c>
      <c r="E5" s="25"/>
      <c r="F5" s="25"/>
      <c r="G5" s="25"/>
      <c r="H5" s="27" t="s">
        <v>33</v>
      </c>
      <c r="I5" s="121"/>
      <c r="J5" s="11"/>
    </row>
    <row r="6" spans="1:15" ht="15.75" customHeight="1" x14ac:dyDescent="0.2">
      <c r="A6" s="4"/>
      <c r="B6" s="39"/>
      <c r="C6" s="25"/>
      <c r="D6" s="121"/>
      <c r="E6" s="25"/>
      <c r="F6" s="25"/>
      <c r="G6" s="25"/>
      <c r="H6" s="27" t="s">
        <v>34</v>
      </c>
      <c r="I6" s="121"/>
      <c r="J6" s="11"/>
    </row>
    <row r="7" spans="1:15" ht="15.75" customHeight="1" x14ac:dyDescent="0.2">
      <c r="A7" s="4"/>
      <c r="B7" s="40"/>
      <c r="C7" s="122"/>
      <c r="D7" s="104"/>
      <c r="E7" s="32"/>
      <c r="F7" s="32"/>
      <c r="G7" s="32"/>
      <c r="H7" s="34"/>
      <c r="I7" s="32"/>
      <c r="J7" s="49"/>
    </row>
    <row r="8" spans="1:15" ht="24" hidden="1" customHeight="1" x14ac:dyDescent="0.2">
      <c r="A8" s="4"/>
      <c r="B8" s="45" t="s">
        <v>19</v>
      </c>
      <c r="C8" s="5"/>
      <c r="D8" s="33"/>
      <c r="E8" s="5"/>
      <c r="F8" s="5"/>
      <c r="G8" s="43"/>
      <c r="H8" s="27" t="s">
        <v>33</v>
      </c>
      <c r="I8" s="31"/>
      <c r="J8" s="11"/>
    </row>
    <row r="9" spans="1:15" ht="15.75" hidden="1" customHeight="1" x14ac:dyDescent="0.2">
      <c r="A9" s="4"/>
      <c r="B9" s="4"/>
      <c r="C9" s="5"/>
      <c r="D9" s="33"/>
      <c r="E9" s="5"/>
      <c r="F9" s="5"/>
      <c r="G9" s="43"/>
      <c r="H9" s="27" t="s">
        <v>34</v>
      </c>
      <c r="I9" s="31"/>
      <c r="J9" s="11"/>
    </row>
    <row r="10" spans="1:15" ht="15.75" hidden="1" customHeight="1" x14ac:dyDescent="0.2">
      <c r="A10" s="4"/>
      <c r="B10" s="50"/>
      <c r="C10" s="26"/>
      <c r="D10" s="44"/>
      <c r="E10" s="53"/>
      <c r="F10" s="53"/>
      <c r="G10" s="51"/>
      <c r="H10" s="51"/>
      <c r="I10" s="52"/>
      <c r="J10" s="49"/>
    </row>
    <row r="11" spans="1:15" ht="24" customHeight="1" x14ac:dyDescent="0.2">
      <c r="A11" s="4"/>
      <c r="B11" s="45" t="s">
        <v>18</v>
      </c>
      <c r="C11" s="5"/>
      <c r="D11" s="123"/>
      <c r="E11" s="123"/>
      <c r="F11" s="123"/>
      <c r="G11" s="123"/>
      <c r="H11" s="27" t="s">
        <v>33</v>
      </c>
      <c r="I11" s="127"/>
      <c r="J11" s="11"/>
    </row>
    <row r="12" spans="1:15" ht="15.75" customHeight="1" x14ac:dyDescent="0.2">
      <c r="A12" s="4"/>
      <c r="B12" s="39"/>
      <c r="C12" s="25"/>
      <c r="D12" s="124"/>
      <c r="E12" s="124"/>
      <c r="F12" s="124"/>
      <c r="G12" s="124"/>
      <c r="H12" s="27" t="s">
        <v>34</v>
      </c>
      <c r="I12" s="127"/>
      <c r="J12" s="11"/>
    </row>
    <row r="13" spans="1:15" ht="15.75" customHeight="1" x14ac:dyDescent="0.2">
      <c r="A13" s="4"/>
      <c r="B13" s="40"/>
      <c r="C13" s="126"/>
      <c r="D13" s="125"/>
      <c r="E13" s="125"/>
      <c r="F13" s="125"/>
      <c r="G13" s="125"/>
      <c r="H13" s="28"/>
      <c r="I13" s="32"/>
      <c r="J13" s="49"/>
    </row>
    <row r="14" spans="1:15" ht="24" hidden="1" customHeight="1" x14ac:dyDescent="0.2">
      <c r="A14" s="4"/>
      <c r="B14" s="64" t="s">
        <v>20</v>
      </c>
      <c r="C14" s="65"/>
      <c r="D14" s="66"/>
      <c r="E14" s="67"/>
      <c r="F14" s="67"/>
      <c r="G14" s="67"/>
      <c r="H14" s="68"/>
      <c r="I14" s="67"/>
      <c r="J14" s="69"/>
    </row>
    <row r="15" spans="1:15" ht="32.25" customHeight="1" x14ac:dyDescent="0.2">
      <c r="A15" s="4"/>
      <c r="B15" s="50" t="s">
        <v>31</v>
      </c>
      <c r="C15" s="70"/>
      <c r="D15" s="51"/>
      <c r="E15" s="83"/>
      <c r="F15" s="83"/>
      <c r="G15" s="98"/>
      <c r="H15" s="98"/>
      <c r="I15" s="98" t="s">
        <v>28</v>
      </c>
      <c r="J15" s="99"/>
    </row>
    <row r="16" spans="1:15" ht="23.25" customHeight="1" x14ac:dyDescent="0.2">
      <c r="A16" s="194" t="s">
        <v>23</v>
      </c>
      <c r="B16" s="195" t="s">
        <v>23</v>
      </c>
      <c r="C16" s="56"/>
      <c r="D16" s="57"/>
      <c r="E16" s="80"/>
      <c r="F16" s="81"/>
      <c r="G16" s="80"/>
      <c r="H16" s="81"/>
      <c r="I16" s="80">
        <f>SUMIF(F47:F55,A16,I47:I55)+SUMIF(F47:F55,"PSU",I47:I55)</f>
        <v>0</v>
      </c>
      <c r="J16" s="82"/>
    </row>
    <row r="17" spans="1:10" ht="23.25" customHeight="1" x14ac:dyDescent="0.2">
      <c r="A17" s="194" t="s">
        <v>24</v>
      </c>
      <c r="B17" s="195" t="s">
        <v>24</v>
      </c>
      <c r="C17" s="56"/>
      <c r="D17" s="57"/>
      <c r="E17" s="80"/>
      <c r="F17" s="81"/>
      <c r="G17" s="80"/>
      <c r="H17" s="81"/>
      <c r="I17" s="80">
        <f>SUMIF(F47:F55,A17,I47:I55)</f>
        <v>0</v>
      </c>
      <c r="J17" s="82"/>
    </row>
    <row r="18" spans="1:10" ht="23.25" customHeight="1" x14ac:dyDescent="0.2">
      <c r="A18" s="194" t="s">
        <v>25</v>
      </c>
      <c r="B18" s="195" t="s">
        <v>25</v>
      </c>
      <c r="C18" s="56"/>
      <c r="D18" s="57"/>
      <c r="E18" s="80"/>
      <c r="F18" s="81"/>
      <c r="G18" s="80"/>
      <c r="H18" s="81"/>
      <c r="I18" s="80">
        <f>SUMIF(F47:F55,A18,I47:I55)</f>
        <v>0</v>
      </c>
      <c r="J18" s="82"/>
    </row>
    <row r="19" spans="1:10" ht="23.25" customHeight="1" x14ac:dyDescent="0.2">
      <c r="A19" s="194" t="s">
        <v>69</v>
      </c>
      <c r="B19" s="195" t="s">
        <v>26</v>
      </c>
      <c r="C19" s="56"/>
      <c r="D19" s="57"/>
      <c r="E19" s="80"/>
      <c r="F19" s="81"/>
      <c r="G19" s="80"/>
      <c r="H19" s="81"/>
      <c r="I19" s="80">
        <f>SUMIF(F47:F55,A19,I47:I55)</f>
        <v>0</v>
      </c>
      <c r="J19" s="82"/>
    </row>
    <row r="20" spans="1:10" ht="23.25" customHeight="1" x14ac:dyDescent="0.2">
      <c r="A20" s="194" t="s">
        <v>70</v>
      </c>
      <c r="B20" s="195" t="s">
        <v>27</v>
      </c>
      <c r="C20" s="56"/>
      <c r="D20" s="57"/>
      <c r="E20" s="80"/>
      <c r="F20" s="81"/>
      <c r="G20" s="80"/>
      <c r="H20" s="81"/>
      <c r="I20" s="80">
        <f>SUMIF(F47:F55,A20,I47:I55)</f>
        <v>0</v>
      </c>
      <c r="J20" s="82"/>
    </row>
    <row r="21" spans="1:10" ht="23.25" customHeight="1" x14ac:dyDescent="0.2">
      <c r="A21" s="4"/>
      <c r="B21" s="72" t="s">
        <v>28</v>
      </c>
      <c r="C21" s="73"/>
      <c r="D21" s="74"/>
      <c r="E21" s="89"/>
      <c r="F21" s="97"/>
      <c r="G21" s="89"/>
      <c r="H21" s="97"/>
      <c r="I21" s="89">
        <f>SUM(I16:J20)</f>
        <v>0</v>
      </c>
      <c r="J21" s="90"/>
    </row>
    <row r="22" spans="1:10" ht="33" customHeight="1" x14ac:dyDescent="0.2">
      <c r="A22" s="4"/>
      <c r="B22" s="63" t="s">
        <v>32</v>
      </c>
      <c r="C22" s="56"/>
      <c r="D22" s="57"/>
      <c r="E22" s="62"/>
      <c r="F22" s="59"/>
      <c r="G22" s="48"/>
      <c r="H22" s="48"/>
      <c r="I22" s="48"/>
      <c r="J22" s="60"/>
    </row>
    <row r="23" spans="1:10" ht="23.25" customHeight="1" x14ac:dyDescent="0.2">
      <c r="A23" s="4"/>
      <c r="B23" s="55" t="s">
        <v>11</v>
      </c>
      <c r="C23" s="56"/>
      <c r="D23" s="57"/>
      <c r="E23" s="58">
        <v>15</v>
      </c>
      <c r="F23" s="59" t="s">
        <v>0</v>
      </c>
      <c r="G23" s="87">
        <f>ZakladDPHSniVypocet</f>
        <v>0</v>
      </c>
      <c r="H23" s="88"/>
      <c r="I23" s="88"/>
      <c r="J23" s="60" t="str">
        <f t="shared" ref="J23:J28" si="0">Mena</f>
        <v>CZK</v>
      </c>
    </row>
    <row r="24" spans="1:10" ht="23.25" hidden="1" customHeight="1" x14ac:dyDescent="0.2">
      <c r="A24" s="4"/>
      <c r="B24" s="55" t="s">
        <v>12</v>
      </c>
      <c r="C24" s="56"/>
      <c r="D24" s="57"/>
      <c r="E24" s="58">
        <f>SazbaDPH1</f>
        <v>15</v>
      </c>
      <c r="F24" s="59" t="s">
        <v>0</v>
      </c>
      <c r="G24" s="85">
        <f>I23*E23/100</f>
        <v>0</v>
      </c>
      <c r="H24" s="86"/>
      <c r="I24" s="86"/>
      <c r="J24" s="60" t="str">
        <f t="shared" si="0"/>
        <v>CZK</v>
      </c>
    </row>
    <row r="25" spans="1:10" ht="23.25" customHeight="1" thickBot="1" x14ac:dyDescent="0.25">
      <c r="A25" s="4"/>
      <c r="B25" s="55" t="s">
        <v>13</v>
      </c>
      <c r="C25" s="56"/>
      <c r="D25" s="57"/>
      <c r="E25" s="58">
        <v>21</v>
      </c>
      <c r="F25" s="59" t="s">
        <v>0</v>
      </c>
      <c r="G25" s="87">
        <f>ZakladDPHZaklVypocet</f>
        <v>0</v>
      </c>
      <c r="H25" s="88"/>
      <c r="I25" s="88"/>
      <c r="J25" s="60" t="str">
        <f t="shared" si="0"/>
        <v>CZK</v>
      </c>
    </row>
    <row r="26" spans="1:10" ht="23.25" hidden="1" customHeight="1" x14ac:dyDescent="0.2">
      <c r="A26" s="4"/>
      <c r="B26" s="47" t="s">
        <v>14</v>
      </c>
      <c r="C26" s="22"/>
      <c r="D26" s="18"/>
      <c r="E26" s="41">
        <f>SazbaDPH2</f>
        <v>21</v>
      </c>
      <c r="F26" s="42" t="s">
        <v>0</v>
      </c>
      <c r="G26" s="94">
        <f>I25*E25/100</f>
        <v>0</v>
      </c>
      <c r="H26" s="95"/>
      <c r="I26" s="95"/>
      <c r="J26" s="54" t="str">
        <f t="shared" si="0"/>
        <v>CZK</v>
      </c>
    </row>
    <row r="27" spans="1:10" ht="23.25" hidden="1" customHeight="1" thickBot="1" x14ac:dyDescent="0.25">
      <c r="A27" s="4"/>
      <c r="B27" s="46" t="s">
        <v>4</v>
      </c>
      <c r="C27" s="20"/>
      <c r="D27" s="23"/>
      <c r="E27" s="20"/>
      <c r="F27" s="21"/>
      <c r="G27" s="96">
        <f>0</f>
        <v>0</v>
      </c>
      <c r="H27" s="96"/>
      <c r="I27" s="96"/>
      <c r="J27" s="61" t="str">
        <f t="shared" si="0"/>
        <v>CZK</v>
      </c>
    </row>
    <row r="28" spans="1:10" ht="27.75" customHeight="1" thickBot="1" x14ac:dyDescent="0.25">
      <c r="A28" s="4"/>
      <c r="B28" s="153" t="s">
        <v>22</v>
      </c>
      <c r="C28" s="154"/>
      <c r="D28" s="154"/>
      <c r="E28" s="155"/>
      <c r="F28" s="156"/>
      <c r="G28" s="157">
        <f>ZakladDPHSniVypocet+ZakladDPHZaklVypocet</f>
        <v>0</v>
      </c>
      <c r="H28" s="157"/>
      <c r="I28" s="157"/>
      <c r="J28" s="158" t="str">
        <f t="shared" si="0"/>
        <v>CZK</v>
      </c>
    </row>
    <row r="29" spans="1:10" ht="27.75" hidden="1" customHeight="1" thickBot="1" x14ac:dyDescent="0.25">
      <c r="A29" s="4"/>
      <c r="B29" s="153" t="s">
        <v>35</v>
      </c>
      <c r="C29" s="159"/>
      <c r="D29" s="159"/>
      <c r="E29" s="159"/>
      <c r="F29" s="159"/>
      <c r="G29" s="160">
        <f>ZakladDPHSni+DPHSni+ZakladDPHZakl+DPHZakl+Zaokrouhleni</f>
        <v>0</v>
      </c>
      <c r="H29" s="160"/>
      <c r="I29" s="160"/>
      <c r="J29" s="161" t="s">
        <v>50</v>
      </c>
    </row>
    <row r="30" spans="1:10" ht="12.75" customHeight="1" x14ac:dyDescent="0.2">
      <c r="A30" s="4"/>
      <c r="B30" s="4"/>
      <c r="C30" s="5"/>
      <c r="D30" s="5"/>
      <c r="E30" s="5"/>
      <c r="F30" s="5"/>
      <c r="G30" s="43"/>
      <c r="H30" s="5"/>
      <c r="I30" s="43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3"/>
      <c r="H31" s="5"/>
      <c r="I31" s="43"/>
      <c r="J31" s="12"/>
    </row>
    <row r="32" spans="1:10" ht="18.75" customHeight="1" x14ac:dyDescent="0.2">
      <c r="A32" s="4"/>
      <c r="B32" s="24"/>
      <c r="C32" s="19" t="s">
        <v>10</v>
      </c>
      <c r="D32" s="37"/>
      <c r="E32" s="37"/>
      <c r="F32" s="19" t="s">
        <v>9</v>
      </c>
      <c r="G32" s="37"/>
      <c r="H32" s="38">
        <f ca="1">TODAY()</f>
        <v>44699</v>
      </c>
      <c r="I32" s="37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3"/>
      <c r="H33" s="5"/>
      <c r="I33" s="43"/>
      <c r="J33" s="12"/>
    </row>
    <row r="34" spans="1:10" s="35" customFormat="1" ht="18.75" customHeight="1" x14ac:dyDescent="0.2">
      <c r="A34" s="29"/>
      <c r="B34" s="29"/>
      <c r="C34" s="30"/>
      <c r="D34" s="79"/>
      <c r="E34" s="79"/>
      <c r="F34" s="30"/>
      <c r="G34" s="79"/>
      <c r="H34" s="79"/>
      <c r="I34" s="79"/>
      <c r="J34" s="36"/>
    </row>
    <row r="35" spans="1:10" ht="12.75" customHeight="1" x14ac:dyDescent="0.2">
      <c r="A35" s="4"/>
      <c r="B35" s="4"/>
      <c r="C35" s="5"/>
      <c r="D35" s="84" t="s">
        <v>2</v>
      </c>
      <c r="E35" s="84"/>
      <c r="F35" s="5"/>
      <c r="G35" s="43"/>
      <c r="H35" s="13" t="s">
        <v>3</v>
      </c>
      <c r="I35" s="43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5" t="s">
        <v>15</v>
      </c>
      <c r="C37" s="3"/>
      <c r="D37" s="3"/>
      <c r="E37" s="3"/>
      <c r="F37" s="142"/>
      <c r="G37" s="142"/>
      <c r="H37" s="142"/>
      <c r="I37" s="142"/>
      <c r="J37" s="3"/>
    </row>
    <row r="38" spans="1:10" ht="25.5" hidden="1" customHeight="1" x14ac:dyDescent="0.2">
      <c r="A38" s="130" t="s">
        <v>37</v>
      </c>
      <c r="B38" s="132" t="s">
        <v>16</v>
      </c>
      <c r="C38" s="133" t="s">
        <v>5</v>
      </c>
      <c r="D38" s="134"/>
      <c r="E38" s="134"/>
      <c r="F38" s="143" t="str">
        <f>B23</f>
        <v>Základ pro sníženou DPH</v>
      </c>
      <c r="G38" s="143" t="str">
        <f>B25</f>
        <v>Základ pro základní DPH</v>
      </c>
      <c r="H38" s="144" t="s">
        <v>17</v>
      </c>
      <c r="I38" s="145" t="s">
        <v>1</v>
      </c>
      <c r="J38" s="135" t="s">
        <v>0</v>
      </c>
    </row>
    <row r="39" spans="1:10" ht="25.5" hidden="1" customHeight="1" x14ac:dyDescent="0.2">
      <c r="A39" s="130">
        <v>1</v>
      </c>
      <c r="B39" s="136" t="s">
        <v>48</v>
      </c>
      <c r="C39" s="137" t="s">
        <v>46</v>
      </c>
      <c r="D39" s="138"/>
      <c r="E39" s="138"/>
      <c r="F39" s="146">
        <f>'Rozpočet Pol'!AC109</f>
        <v>0</v>
      </c>
      <c r="G39" s="147">
        <f>'Rozpočet Pol'!AD109</f>
        <v>0</v>
      </c>
      <c r="H39" s="148"/>
      <c r="I39" s="149">
        <f>F39+G39+H39</f>
        <v>0</v>
      </c>
      <c r="J39" s="139" t="str">
        <f>IF(CenaCelkemVypocet=0,"",I39/CenaCelkemVypocet*100)</f>
        <v/>
      </c>
    </row>
    <row r="40" spans="1:10" ht="25.5" hidden="1" customHeight="1" x14ac:dyDescent="0.2">
      <c r="A40" s="130"/>
      <c r="B40" s="140" t="s">
        <v>49</v>
      </c>
      <c r="C40" s="141"/>
      <c r="D40" s="141"/>
      <c r="E40" s="141"/>
      <c r="F40" s="150">
        <f>SUMIF(A39:A39,"=1",F39:F39)</f>
        <v>0</v>
      </c>
      <c r="G40" s="151">
        <f>SUMIF(A39:A39,"=1",G39:G39)</f>
        <v>0</v>
      </c>
      <c r="H40" s="151">
        <f>SUMIF(A39:A39,"=1",H39:H39)</f>
        <v>0</v>
      </c>
      <c r="I40" s="152">
        <f>SUMIF(A39:A39,"=1",I39:I39)</f>
        <v>0</v>
      </c>
      <c r="J40" s="131">
        <f>SUMIF(A39:A39,"=1",J39:J39)</f>
        <v>0</v>
      </c>
    </row>
    <row r="44" spans="1:10" ht="15.75" x14ac:dyDescent="0.25">
      <c r="B44" s="162" t="s">
        <v>51</v>
      </c>
    </row>
    <row r="46" spans="1:10" ht="25.5" customHeight="1" x14ac:dyDescent="0.2">
      <c r="A46" s="163"/>
      <c r="B46" s="169" t="s">
        <v>16</v>
      </c>
      <c r="C46" s="169" t="s">
        <v>5</v>
      </c>
      <c r="D46" s="170"/>
      <c r="E46" s="170"/>
      <c r="F46" s="173" t="s">
        <v>52</v>
      </c>
      <c r="G46" s="173"/>
      <c r="H46" s="173"/>
      <c r="I46" s="174" t="s">
        <v>28</v>
      </c>
      <c r="J46" s="174"/>
    </row>
    <row r="47" spans="1:10" ht="25.5" customHeight="1" x14ac:dyDescent="0.2">
      <c r="A47" s="164"/>
      <c r="B47" s="175" t="s">
        <v>53</v>
      </c>
      <c r="C47" s="176" t="s">
        <v>54</v>
      </c>
      <c r="D47" s="177"/>
      <c r="E47" s="177"/>
      <c r="F47" s="181" t="s">
        <v>23</v>
      </c>
      <c r="G47" s="182"/>
      <c r="H47" s="182"/>
      <c r="I47" s="183">
        <f>'Rozpočet Pol'!G8</f>
        <v>0</v>
      </c>
      <c r="J47" s="183"/>
    </row>
    <row r="48" spans="1:10" ht="25.5" customHeight="1" x14ac:dyDescent="0.2">
      <c r="A48" s="164"/>
      <c r="B48" s="167" t="s">
        <v>55</v>
      </c>
      <c r="C48" s="166" t="s">
        <v>56</v>
      </c>
      <c r="D48" s="168"/>
      <c r="E48" s="168"/>
      <c r="F48" s="184" t="s">
        <v>23</v>
      </c>
      <c r="G48" s="185"/>
      <c r="H48" s="185"/>
      <c r="I48" s="186">
        <f>'Rozpočet Pol'!G32</f>
        <v>0</v>
      </c>
      <c r="J48" s="186"/>
    </row>
    <row r="49" spans="1:10" ht="25.5" customHeight="1" x14ac:dyDescent="0.2">
      <c r="A49" s="164"/>
      <c r="B49" s="167" t="s">
        <v>57</v>
      </c>
      <c r="C49" s="166" t="s">
        <v>58</v>
      </c>
      <c r="D49" s="168"/>
      <c r="E49" s="168"/>
      <c r="F49" s="184" t="s">
        <v>23</v>
      </c>
      <c r="G49" s="185"/>
      <c r="H49" s="185"/>
      <c r="I49" s="186">
        <f>'Rozpočet Pol'!G36</f>
        <v>0</v>
      </c>
      <c r="J49" s="186"/>
    </row>
    <row r="50" spans="1:10" ht="25.5" customHeight="1" x14ac:dyDescent="0.2">
      <c r="A50" s="164"/>
      <c r="B50" s="167" t="s">
        <v>59</v>
      </c>
      <c r="C50" s="166" t="s">
        <v>60</v>
      </c>
      <c r="D50" s="168"/>
      <c r="E50" s="168"/>
      <c r="F50" s="184" t="s">
        <v>23</v>
      </c>
      <c r="G50" s="185"/>
      <c r="H50" s="185"/>
      <c r="I50" s="186">
        <f>'Rozpočet Pol'!G40</f>
        <v>0</v>
      </c>
      <c r="J50" s="186"/>
    </row>
    <row r="51" spans="1:10" ht="25.5" customHeight="1" x14ac:dyDescent="0.2">
      <c r="A51" s="164"/>
      <c r="B51" s="167" t="s">
        <v>61</v>
      </c>
      <c r="C51" s="166" t="s">
        <v>62</v>
      </c>
      <c r="D51" s="168"/>
      <c r="E51" s="168"/>
      <c r="F51" s="184" t="s">
        <v>23</v>
      </c>
      <c r="G51" s="185"/>
      <c r="H51" s="185"/>
      <c r="I51" s="186">
        <f>'Rozpočet Pol'!G83</f>
        <v>0</v>
      </c>
      <c r="J51" s="186"/>
    </row>
    <row r="52" spans="1:10" ht="25.5" customHeight="1" x14ac:dyDescent="0.2">
      <c r="A52" s="164"/>
      <c r="B52" s="167" t="s">
        <v>63</v>
      </c>
      <c r="C52" s="166" t="s">
        <v>64</v>
      </c>
      <c r="D52" s="168"/>
      <c r="E52" s="168"/>
      <c r="F52" s="184" t="s">
        <v>23</v>
      </c>
      <c r="G52" s="185"/>
      <c r="H52" s="185"/>
      <c r="I52" s="186">
        <f>'Rozpočet Pol'!G86</f>
        <v>0</v>
      </c>
      <c r="J52" s="186"/>
    </row>
    <row r="53" spans="1:10" ht="25.5" customHeight="1" x14ac:dyDescent="0.2">
      <c r="A53" s="164"/>
      <c r="B53" s="167" t="s">
        <v>65</v>
      </c>
      <c r="C53" s="166" t="s">
        <v>66</v>
      </c>
      <c r="D53" s="168"/>
      <c r="E53" s="168"/>
      <c r="F53" s="184" t="s">
        <v>23</v>
      </c>
      <c r="G53" s="185"/>
      <c r="H53" s="185"/>
      <c r="I53" s="186">
        <f>'Rozpočet Pol'!G93</f>
        <v>0</v>
      </c>
      <c r="J53" s="186"/>
    </row>
    <row r="54" spans="1:10" ht="25.5" customHeight="1" x14ac:dyDescent="0.2">
      <c r="A54" s="164"/>
      <c r="B54" s="167" t="s">
        <v>67</v>
      </c>
      <c r="C54" s="166" t="s">
        <v>68</v>
      </c>
      <c r="D54" s="168"/>
      <c r="E54" s="168"/>
      <c r="F54" s="184" t="s">
        <v>25</v>
      </c>
      <c r="G54" s="185"/>
      <c r="H54" s="185"/>
      <c r="I54" s="186">
        <f>'Rozpočet Pol'!G96</f>
        <v>0</v>
      </c>
      <c r="J54" s="186"/>
    </row>
    <row r="55" spans="1:10" ht="25.5" customHeight="1" x14ac:dyDescent="0.2">
      <c r="A55" s="164"/>
      <c r="B55" s="178" t="s">
        <v>69</v>
      </c>
      <c r="C55" s="179" t="s">
        <v>26</v>
      </c>
      <c r="D55" s="180"/>
      <c r="E55" s="180"/>
      <c r="F55" s="187" t="s">
        <v>69</v>
      </c>
      <c r="G55" s="188"/>
      <c r="H55" s="188"/>
      <c r="I55" s="189">
        <f>'Rozpočet Pol'!G98</f>
        <v>0</v>
      </c>
      <c r="J55" s="189"/>
    </row>
    <row r="56" spans="1:10" ht="25.5" customHeight="1" x14ac:dyDescent="0.2">
      <c r="A56" s="165"/>
      <c r="B56" s="171" t="s">
        <v>1</v>
      </c>
      <c r="C56" s="171"/>
      <c r="D56" s="172"/>
      <c r="E56" s="172"/>
      <c r="F56" s="190"/>
      <c r="G56" s="191"/>
      <c r="H56" s="191"/>
      <c r="I56" s="192">
        <f>SUM(I47:I55)</f>
        <v>0</v>
      </c>
      <c r="J56" s="192"/>
    </row>
    <row r="57" spans="1:10" x14ac:dyDescent="0.2">
      <c r="F57" s="193"/>
      <c r="G57" s="129"/>
      <c r="H57" s="193"/>
      <c r="I57" s="129"/>
      <c r="J57" s="129"/>
    </row>
    <row r="58" spans="1:10" x14ac:dyDescent="0.2">
      <c r="F58" s="193"/>
      <c r="G58" s="129"/>
      <c r="H58" s="193"/>
      <c r="I58" s="129"/>
      <c r="J58" s="129"/>
    </row>
    <row r="59" spans="1:10" x14ac:dyDescent="0.2">
      <c r="F59" s="193"/>
      <c r="G59" s="129"/>
      <c r="H59" s="193"/>
      <c r="I59" s="129"/>
      <c r="J59" s="129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9">
    <mergeCell ref="I54:J54"/>
    <mergeCell ref="C54:E54"/>
    <mergeCell ref="I55:J55"/>
    <mergeCell ref="C55:E55"/>
    <mergeCell ref="I56:J56"/>
    <mergeCell ref="I51:J51"/>
    <mergeCell ref="C51:E51"/>
    <mergeCell ref="I52:J52"/>
    <mergeCell ref="C52:E52"/>
    <mergeCell ref="I53:J53"/>
    <mergeCell ref="C53:E53"/>
    <mergeCell ref="I48:J48"/>
    <mergeCell ref="C48:E48"/>
    <mergeCell ref="I49:J49"/>
    <mergeCell ref="C49:E49"/>
    <mergeCell ref="I50:J50"/>
    <mergeCell ref="C50:E50"/>
    <mergeCell ref="D3:J3"/>
    <mergeCell ref="C39:E39"/>
    <mergeCell ref="B40:E40"/>
    <mergeCell ref="I46:J46"/>
    <mergeCell ref="I47:J47"/>
    <mergeCell ref="C47:E47"/>
    <mergeCell ref="G28:I28"/>
    <mergeCell ref="G15:H15"/>
    <mergeCell ref="I15:J15"/>
    <mergeCell ref="E16:F16"/>
    <mergeCell ref="D12:G12"/>
    <mergeCell ref="D13:G13"/>
    <mergeCell ref="D34:E34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34:I34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100" t="s">
        <v>6</v>
      </c>
      <c r="B1" s="100"/>
      <c r="C1" s="101"/>
      <c r="D1" s="100"/>
      <c r="E1" s="100"/>
      <c r="F1" s="100"/>
      <c r="G1" s="100"/>
    </row>
    <row r="2" spans="1:7" ht="24.95" customHeight="1" x14ac:dyDescent="0.2">
      <c r="A2" s="77" t="s">
        <v>41</v>
      </c>
      <c r="B2" s="76"/>
      <c r="C2" s="102"/>
      <c r="D2" s="102"/>
      <c r="E2" s="102"/>
      <c r="F2" s="102"/>
      <c r="G2" s="103"/>
    </row>
    <row r="3" spans="1:7" ht="24.95" hidden="1" customHeight="1" x14ac:dyDescent="0.2">
      <c r="A3" s="77" t="s">
        <v>7</v>
      </c>
      <c r="B3" s="76"/>
      <c r="C3" s="102"/>
      <c r="D3" s="102"/>
      <c r="E3" s="102"/>
      <c r="F3" s="102"/>
      <c r="G3" s="103"/>
    </row>
    <row r="4" spans="1:7" ht="24.95" hidden="1" customHeight="1" x14ac:dyDescent="0.2">
      <c r="A4" s="77" t="s">
        <v>8</v>
      </c>
      <c r="B4" s="76"/>
      <c r="C4" s="102"/>
      <c r="D4" s="102"/>
      <c r="E4" s="102"/>
      <c r="F4" s="102"/>
      <c r="G4" s="103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119"/>
  <sheetViews>
    <sheetView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128" customWidth="1"/>
    <col min="3" max="3" width="38.28515625" style="12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6" max="21" width="0" hidden="1" customWidth="1"/>
    <col min="29" max="39" width="0" hidden="1" customWidth="1"/>
  </cols>
  <sheetData>
    <row r="1" spans="1:60" ht="15.75" customHeight="1" x14ac:dyDescent="0.25">
      <c r="A1" s="196" t="s">
        <v>6</v>
      </c>
      <c r="B1" s="196"/>
      <c r="C1" s="196"/>
      <c r="D1" s="196"/>
      <c r="E1" s="196"/>
      <c r="F1" s="196"/>
      <c r="G1" s="196"/>
      <c r="AE1" t="s">
        <v>72</v>
      </c>
    </row>
    <row r="2" spans="1:60" ht="24.95" customHeight="1" x14ac:dyDescent="0.2">
      <c r="A2" s="203" t="s">
        <v>71</v>
      </c>
      <c r="B2" s="197"/>
      <c r="C2" s="198" t="s">
        <v>46</v>
      </c>
      <c r="D2" s="199"/>
      <c r="E2" s="199"/>
      <c r="F2" s="199"/>
      <c r="G2" s="205"/>
      <c r="AE2" t="s">
        <v>73</v>
      </c>
    </row>
    <row r="3" spans="1:60" ht="24.95" customHeight="1" x14ac:dyDescent="0.2">
      <c r="A3" s="204" t="s">
        <v>7</v>
      </c>
      <c r="B3" s="202"/>
      <c r="C3" s="200" t="s">
        <v>43</v>
      </c>
      <c r="D3" s="201"/>
      <c r="E3" s="201"/>
      <c r="F3" s="201"/>
      <c r="G3" s="206"/>
      <c r="AE3" t="s">
        <v>74</v>
      </c>
    </row>
    <row r="4" spans="1:60" ht="24.95" hidden="1" customHeight="1" x14ac:dyDescent="0.2">
      <c r="A4" s="204" t="s">
        <v>8</v>
      </c>
      <c r="B4" s="202"/>
      <c r="C4" s="200"/>
      <c r="D4" s="201"/>
      <c r="E4" s="201"/>
      <c r="F4" s="201"/>
      <c r="G4" s="206"/>
      <c r="AE4" t="s">
        <v>75</v>
      </c>
    </row>
    <row r="5" spans="1:60" hidden="1" x14ac:dyDescent="0.2">
      <c r="A5" s="207" t="s">
        <v>76</v>
      </c>
      <c r="B5" s="208"/>
      <c r="C5" s="209"/>
      <c r="D5" s="210"/>
      <c r="E5" s="210"/>
      <c r="F5" s="210"/>
      <c r="G5" s="211"/>
      <c r="AE5" t="s">
        <v>77</v>
      </c>
    </row>
    <row r="7" spans="1:60" ht="38.25" x14ac:dyDescent="0.2">
      <c r="A7" s="216" t="s">
        <v>78</v>
      </c>
      <c r="B7" s="217" t="s">
        <v>79</v>
      </c>
      <c r="C7" s="217" t="s">
        <v>80</v>
      </c>
      <c r="D7" s="216" t="s">
        <v>81</v>
      </c>
      <c r="E7" s="216" t="s">
        <v>82</v>
      </c>
      <c r="F7" s="212" t="s">
        <v>83</v>
      </c>
      <c r="G7" s="235" t="s">
        <v>28</v>
      </c>
      <c r="H7" s="236" t="s">
        <v>29</v>
      </c>
      <c r="I7" s="236" t="s">
        <v>84</v>
      </c>
      <c r="J7" s="236" t="s">
        <v>30</v>
      </c>
      <c r="K7" s="236" t="s">
        <v>85</v>
      </c>
      <c r="L7" s="236" t="s">
        <v>86</v>
      </c>
      <c r="M7" s="236" t="s">
        <v>87</v>
      </c>
      <c r="N7" s="236" t="s">
        <v>88</v>
      </c>
      <c r="O7" s="236" t="s">
        <v>89</v>
      </c>
      <c r="P7" s="236" t="s">
        <v>90</v>
      </c>
      <c r="Q7" s="236" t="s">
        <v>91</v>
      </c>
      <c r="R7" s="236" t="s">
        <v>92</v>
      </c>
      <c r="S7" s="236" t="s">
        <v>93</v>
      </c>
      <c r="T7" s="236" t="s">
        <v>94</v>
      </c>
      <c r="U7" s="219" t="s">
        <v>95</v>
      </c>
    </row>
    <row r="8" spans="1:60" x14ac:dyDescent="0.2">
      <c r="A8" s="237" t="s">
        <v>96</v>
      </c>
      <c r="B8" s="238" t="s">
        <v>53</v>
      </c>
      <c r="C8" s="239" t="s">
        <v>54</v>
      </c>
      <c r="D8" s="240"/>
      <c r="E8" s="241"/>
      <c r="F8" s="242"/>
      <c r="G8" s="242">
        <f>SUMIF(AE9:AE31,"&lt;&gt;NOR",G9:G31)</f>
        <v>0</v>
      </c>
      <c r="H8" s="242"/>
      <c r="I8" s="242">
        <f>SUM(I9:I31)</f>
        <v>0</v>
      </c>
      <c r="J8" s="242"/>
      <c r="K8" s="242">
        <f>SUM(K9:K31)</f>
        <v>0</v>
      </c>
      <c r="L8" s="242"/>
      <c r="M8" s="242">
        <f>SUM(M9:M31)</f>
        <v>0</v>
      </c>
      <c r="N8" s="218"/>
      <c r="O8" s="218">
        <f>SUM(O9:O31)</f>
        <v>136.75941</v>
      </c>
      <c r="P8" s="218"/>
      <c r="Q8" s="218">
        <f>SUM(Q9:Q31)</f>
        <v>6.8675999999999995</v>
      </c>
      <c r="R8" s="218"/>
      <c r="S8" s="218"/>
      <c r="T8" s="237"/>
      <c r="U8" s="218">
        <f>SUM(U9:U31)</f>
        <v>580.20000000000016</v>
      </c>
      <c r="AE8" t="s">
        <v>97</v>
      </c>
    </row>
    <row r="9" spans="1:60" outlineLevel="1" x14ac:dyDescent="0.2">
      <c r="A9" s="214">
        <v>1</v>
      </c>
      <c r="B9" s="220" t="s">
        <v>98</v>
      </c>
      <c r="C9" s="265" t="s">
        <v>99</v>
      </c>
      <c r="D9" s="222" t="s">
        <v>100</v>
      </c>
      <c r="E9" s="229">
        <v>7.6</v>
      </c>
      <c r="F9" s="232">
        <f>H9+J9</f>
        <v>0</v>
      </c>
      <c r="G9" s="233">
        <f>ROUND(E9*F9,2)</f>
        <v>0</v>
      </c>
      <c r="H9" s="233"/>
      <c r="I9" s="233">
        <f>ROUND(E9*H9,2)</f>
        <v>0</v>
      </c>
      <c r="J9" s="233"/>
      <c r="K9" s="233">
        <f>ROUND(E9*J9,2)</f>
        <v>0</v>
      </c>
      <c r="L9" s="233">
        <v>21</v>
      </c>
      <c r="M9" s="233">
        <f>G9*(1+L9/100)</f>
        <v>0</v>
      </c>
      <c r="N9" s="223">
        <v>0</v>
      </c>
      <c r="O9" s="223">
        <f>ROUND(E9*N9,5)</f>
        <v>0</v>
      </c>
      <c r="P9" s="223">
        <v>0.17599999999999999</v>
      </c>
      <c r="Q9" s="223">
        <f>ROUND(E9*P9,5)</f>
        <v>1.3375999999999999</v>
      </c>
      <c r="R9" s="223"/>
      <c r="S9" s="223"/>
      <c r="T9" s="224">
        <v>0.30499999999999999</v>
      </c>
      <c r="U9" s="223">
        <f>ROUND(E9*T9,2)</f>
        <v>2.3199999999999998</v>
      </c>
      <c r="V9" s="213"/>
      <c r="W9" s="213"/>
      <c r="X9" s="213"/>
      <c r="Y9" s="213"/>
      <c r="Z9" s="213"/>
      <c r="AA9" s="213"/>
      <c r="AB9" s="213"/>
      <c r="AC9" s="213"/>
      <c r="AD9" s="213"/>
      <c r="AE9" s="213" t="s">
        <v>101</v>
      </c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outlineLevel="1" x14ac:dyDescent="0.2">
      <c r="A10" s="214"/>
      <c r="B10" s="220"/>
      <c r="C10" s="266" t="s">
        <v>102</v>
      </c>
      <c r="D10" s="225"/>
      <c r="E10" s="230">
        <v>7.6</v>
      </c>
      <c r="F10" s="233"/>
      <c r="G10" s="233"/>
      <c r="H10" s="233"/>
      <c r="I10" s="233"/>
      <c r="J10" s="233"/>
      <c r="K10" s="233"/>
      <c r="L10" s="233"/>
      <c r="M10" s="233"/>
      <c r="N10" s="223"/>
      <c r="O10" s="223"/>
      <c r="P10" s="223"/>
      <c r="Q10" s="223"/>
      <c r="R10" s="223"/>
      <c r="S10" s="223"/>
      <c r="T10" s="224"/>
      <c r="U10" s="223"/>
      <c r="V10" s="213"/>
      <c r="W10" s="213"/>
      <c r="X10" s="213"/>
      <c r="Y10" s="213"/>
      <c r="Z10" s="213"/>
      <c r="AA10" s="213"/>
      <c r="AB10" s="213"/>
      <c r="AC10" s="213"/>
      <c r="AD10" s="213"/>
      <c r="AE10" s="213" t="s">
        <v>103</v>
      </c>
      <c r="AF10" s="213">
        <v>0</v>
      </c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</row>
    <row r="11" spans="1:60" outlineLevel="1" x14ac:dyDescent="0.2">
      <c r="A11" s="214">
        <v>2</v>
      </c>
      <c r="B11" s="220" t="s">
        <v>104</v>
      </c>
      <c r="C11" s="265" t="s">
        <v>105</v>
      </c>
      <c r="D11" s="222" t="s">
        <v>106</v>
      </c>
      <c r="E11" s="229">
        <v>1.3375999999999999</v>
      </c>
      <c r="F11" s="232">
        <f>H11+J11</f>
        <v>0</v>
      </c>
      <c r="G11" s="233">
        <f>ROUND(E11*F11,2)</f>
        <v>0</v>
      </c>
      <c r="H11" s="233"/>
      <c r="I11" s="233">
        <f>ROUND(E11*H11,2)</f>
        <v>0</v>
      </c>
      <c r="J11" s="233"/>
      <c r="K11" s="233">
        <f>ROUND(E11*J11,2)</f>
        <v>0</v>
      </c>
      <c r="L11" s="233">
        <v>21</v>
      </c>
      <c r="M11" s="233">
        <f>G11*(1+L11/100)</f>
        <v>0</v>
      </c>
      <c r="N11" s="223">
        <v>0</v>
      </c>
      <c r="O11" s="223">
        <f>ROUND(E11*N11,5)</f>
        <v>0</v>
      </c>
      <c r="P11" s="223">
        <v>0</v>
      </c>
      <c r="Q11" s="223">
        <f>ROUND(E11*P11,5)</f>
        <v>0</v>
      </c>
      <c r="R11" s="223"/>
      <c r="S11" s="223"/>
      <c r="T11" s="224">
        <v>0</v>
      </c>
      <c r="U11" s="223">
        <f>ROUND(E11*T11,2)</f>
        <v>0</v>
      </c>
      <c r="V11" s="213"/>
      <c r="W11" s="213"/>
      <c r="X11" s="213"/>
      <c r="Y11" s="213"/>
      <c r="Z11" s="213"/>
      <c r="AA11" s="213"/>
      <c r="AB11" s="213"/>
      <c r="AC11" s="213"/>
      <c r="AD11" s="213"/>
      <c r="AE11" s="213" t="s">
        <v>101</v>
      </c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outlineLevel="1" x14ac:dyDescent="0.2">
      <c r="A12" s="214"/>
      <c r="B12" s="220"/>
      <c r="C12" s="266" t="s">
        <v>107</v>
      </c>
      <c r="D12" s="225"/>
      <c r="E12" s="230">
        <v>1.3375999999999999</v>
      </c>
      <c r="F12" s="233"/>
      <c r="G12" s="233"/>
      <c r="H12" s="233"/>
      <c r="I12" s="233"/>
      <c r="J12" s="233"/>
      <c r="K12" s="233"/>
      <c r="L12" s="233"/>
      <c r="M12" s="233"/>
      <c r="N12" s="223"/>
      <c r="O12" s="223"/>
      <c r="P12" s="223"/>
      <c r="Q12" s="223"/>
      <c r="R12" s="223"/>
      <c r="S12" s="223"/>
      <c r="T12" s="224"/>
      <c r="U12" s="223"/>
      <c r="V12" s="213"/>
      <c r="W12" s="213"/>
      <c r="X12" s="213"/>
      <c r="Y12" s="213"/>
      <c r="Z12" s="213"/>
      <c r="AA12" s="213"/>
      <c r="AB12" s="213"/>
      <c r="AC12" s="213"/>
      <c r="AD12" s="213"/>
      <c r="AE12" s="213" t="s">
        <v>103</v>
      </c>
      <c r="AF12" s="213">
        <v>0</v>
      </c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1:60" outlineLevel="1" x14ac:dyDescent="0.2">
      <c r="A13" s="214">
        <v>3</v>
      </c>
      <c r="B13" s="220" t="s">
        <v>108</v>
      </c>
      <c r="C13" s="265" t="s">
        <v>109</v>
      </c>
      <c r="D13" s="222" t="s">
        <v>100</v>
      </c>
      <c r="E13" s="229">
        <v>7.6</v>
      </c>
      <c r="F13" s="232">
        <f>H13+J13</f>
        <v>0</v>
      </c>
      <c r="G13" s="233">
        <f>ROUND(E13*F13,2)</f>
        <v>0</v>
      </c>
      <c r="H13" s="233"/>
      <c r="I13" s="233">
        <f>ROUND(E13*H13,2)</f>
        <v>0</v>
      </c>
      <c r="J13" s="233"/>
      <c r="K13" s="233">
        <f>ROUND(E13*J13,2)</f>
        <v>0</v>
      </c>
      <c r="L13" s="233">
        <v>21</v>
      </c>
      <c r="M13" s="233">
        <f>G13*(1+L13/100)</f>
        <v>0</v>
      </c>
      <c r="N13" s="223">
        <v>0</v>
      </c>
      <c r="O13" s="223">
        <f>ROUND(E13*N13,5)</f>
        <v>0</v>
      </c>
      <c r="P13" s="223">
        <v>0.55000000000000004</v>
      </c>
      <c r="Q13" s="223">
        <f>ROUND(E13*P13,5)</f>
        <v>4.18</v>
      </c>
      <c r="R13" s="223"/>
      <c r="S13" s="223"/>
      <c r="T13" s="224">
        <v>0.50149999999999995</v>
      </c>
      <c r="U13" s="223">
        <f>ROUND(E13*T13,2)</f>
        <v>3.81</v>
      </c>
      <c r="V13" s="213"/>
      <c r="W13" s="213"/>
      <c r="X13" s="213"/>
      <c r="Y13" s="213"/>
      <c r="Z13" s="213"/>
      <c r="AA13" s="213"/>
      <c r="AB13" s="213"/>
      <c r="AC13" s="213"/>
      <c r="AD13" s="213"/>
      <c r="AE13" s="213" t="s">
        <v>101</v>
      </c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</row>
    <row r="14" spans="1:60" outlineLevel="1" x14ac:dyDescent="0.2">
      <c r="A14" s="214">
        <v>4</v>
      </c>
      <c r="B14" s="220" t="s">
        <v>110</v>
      </c>
      <c r="C14" s="265" t="s">
        <v>111</v>
      </c>
      <c r="D14" s="222" t="s">
        <v>112</v>
      </c>
      <c r="E14" s="229">
        <v>5</v>
      </c>
      <c r="F14" s="232">
        <f>H14+J14</f>
        <v>0</v>
      </c>
      <c r="G14" s="233">
        <f>ROUND(E14*F14,2)</f>
        <v>0</v>
      </c>
      <c r="H14" s="233"/>
      <c r="I14" s="233">
        <f>ROUND(E14*H14,2)</f>
        <v>0</v>
      </c>
      <c r="J14" s="233"/>
      <c r="K14" s="233">
        <f>ROUND(E14*J14,2)</f>
        <v>0</v>
      </c>
      <c r="L14" s="233">
        <v>21</v>
      </c>
      <c r="M14" s="233">
        <f>G14*(1+L14/100)</f>
        <v>0</v>
      </c>
      <c r="N14" s="223">
        <v>0</v>
      </c>
      <c r="O14" s="223">
        <f>ROUND(E14*N14,5)</f>
        <v>0</v>
      </c>
      <c r="P14" s="223">
        <v>0.27</v>
      </c>
      <c r="Q14" s="223">
        <f>ROUND(E14*P14,5)</f>
        <v>1.35</v>
      </c>
      <c r="R14" s="223"/>
      <c r="S14" s="223"/>
      <c r="T14" s="224">
        <v>0.123</v>
      </c>
      <c r="U14" s="223">
        <f>ROUND(E14*T14,2)</f>
        <v>0.62</v>
      </c>
      <c r="V14" s="213"/>
      <c r="W14" s="213"/>
      <c r="X14" s="213"/>
      <c r="Y14" s="213"/>
      <c r="Z14" s="213"/>
      <c r="AA14" s="213"/>
      <c r="AB14" s="213"/>
      <c r="AC14" s="213"/>
      <c r="AD14" s="213"/>
      <c r="AE14" s="213" t="s">
        <v>101</v>
      </c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</row>
    <row r="15" spans="1:60" outlineLevel="1" x14ac:dyDescent="0.2">
      <c r="A15" s="214">
        <v>5</v>
      </c>
      <c r="B15" s="220" t="s">
        <v>113</v>
      </c>
      <c r="C15" s="265" t="s">
        <v>114</v>
      </c>
      <c r="D15" s="222" t="s">
        <v>115</v>
      </c>
      <c r="E15" s="229">
        <v>433.3125</v>
      </c>
      <c r="F15" s="232">
        <f>H15+J15</f>
        <v>0</v>
      </c>
      <c r="G15" s="233">
        <f>ROUND(E15*F15,2)</f>
        <v>0</v>
      </c>
      <c r="H15" s="233"/>
      <c r="I15" s="233">
        <f>ROUND(E15*H15,2)</f>
        <v>0</v>
      </c>
      <c r="J15" s="233"/>
      <c r="K15" s="233">
        <f>ROUND(E15*J15,2)</f>
        <v>0</v>
      </c>
      <c r="L15" s="233">
        <v>21</v>
      </c>
      <c r="M15" s="233">
        <f>G15*(1+L15/100)</f>
        <v>0</v>
      </c>
      <c r="N15" s="223">
        <v>0</v>
      </c>
      <c r="O15" s="223">
        <f>ROUND(E15*N15,5)</f>
        <v>0</v>
      </c>
      <c r="P15" s="223">
        <v>0</v>
      </c>
      <c r="Q15" s="223">
        <f>ROUND(E15*P15,5)</f>
        <v>0</v>
      </c>
      <c r="R15" s="223"/>
      <c r="S15" s="223"/>
      <c r="T15" s="224">
        <v>0.84</v>
      </c>
      <c r="U15" s="223">
        <f>ROUND(E15*T15,2)</f>
        <v>363.98</v>
      </c>
      <c r="V15" s="213"/>
      <c r="W15" s="213"/>
      <c r="X15" s="213"/>
      <c r="Y15" s="213"/>
      <c r="Z15" s="213"/>
      <c r="AA15" s="213"/>
      <c r="AB15" s="213"/>
      <c r="AC15" s="213"/>
      <c r="AD15" s="213"/>
      <c r="AE15" s="213" t="s">
        <v>101</v>
      </c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</row>
    <row r="16" spans="1:60" outlineLevel="1" x14ac:dyDescent="0.2">
      <c r="A16" s="214"/>
      <c r="B16" s="220"/>
      <c r="C16" s="266" t="s">
        <v>116</v>
      </c>
      <c r="D16" s="225"/>
      <c r="E16" s="230">
        <v>433.3125</v>
      </c>
      <c r="F16" s="233"/>
      <c r="G16" s="233"/>
      <c r="H16" s="233"/>
      <c r="I16" s="233"/>
      <c r="J16" s="233"/>
      <c r="K16" s="233"/>
      <c r="L16" s="233"/>
      <c r="M16" s="233"/>
      <c r="N16" s="223"/>
      <c r="O16" s="223"/>
      <c r="P16" s="223"/>
      <c r="Q16" s="223"/>
      <c r="R16" s="223"/>
      <c r="S16" s="223"/>
      <c r="T16" s="224"/>
      <c r="U16" s="223"/>
      <c r="V16" s="213"/>
      <c r="W16" s="213"/>
      <c r="X16" s="213"/>
      <c r="Y16" s="213"/>
      <c r="Z16" s="213"/>
      <c r="AA16" s="213"/>
      <c r="AB16" s="213"/>
      <c r="AC16" s="213"/>
      <c r="AD16" s="213"/>
      <c r="AE16" s="213" t="s">
        <v>103</v>
      </c>
      <c r="AF16" s="213">
        <v>0</v>
      </c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</row>
    <row r="17" spans="1:60" outlineLevel="1" x14ac:dyDescent="0.2">
      <c r="A17" s="214">
        <v>6</v>
      </c>
      <c r="B17" s="220" t="s">
        <v>117</v>
      </c>
      <c r="C17" s="265" t="s">
        <v>118</v>
      </c>
      <c r="D17" s="222" t="s">
        <v>115</v>
      </c>
      <c r="E17" s="229">
        <v>321.32249999999999</v>
      </c>
      <c r="F17" s="232">
        <f>H17+J17</f>
        <v>0</v>
      </c>
      <c r="G17" s="233">
        <f>ROUND(E17*F17,2)</f>
        <v>0</v>
      </c>
      <c r="H17" s="233"/>
      <c r="I17" s="233">
        <f>ROUND(E17*H17,2)</f>
        <v>0</v>
      </c>
      <c r="J17" s="233"/>
      <c r="K17" s="233">
        <f>ROUND(E17*J17,2)</f>
        <v>0</v>
      </c>
      <c r="L17" s="233">
        <v>21</v>
      </c>
      <c r="M17" s="233">
        <f>G17*(1+L17/100)</f>
        <v>0</v>
      </c>
      <c r="N17" s="223">
        <v>0</v>
      </c>
      <c r="O17" s="223">
        <f>ROUND(E17*N17,5)</f>
        <v>0</v>
      </c>
      <c r="P17" s="223">
        <v>0</v>
      </c>
      <c r="Q17" s="223">
        <f>ROUND(E17*P17,5)</f>
        <v>0</v>
      </c>
      <c r="R17" s="223"/>
      <c r="S17" s="223"/>
      <c r="T17" s="224">
        <v>0.01</v>
      </c>
      <c r="U17" s="223">
        <f>ROUND(E17*T17,2)</f>
        <v>3.21</v>
      </c>
      <c r="V17" s="213"/>
      <c r="W17" s="213"/>
      <c r="X17" s="213"/>
      <c r="Y17" s="213"/>
      <c r="Z17" s="213"/>
      <c r="AA17" s="213"/>
      <c r="AB17" s="213"/>
      <c r="AC17" s="213"/>
      <c r="AD17" s="213"/>
      <c r="AE17" s="213" t="s">
        <v>101</v>
      </c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</row>
    <row r="18" spans="1:60" outlineLevel="1" x14ac:dyDescent="0.2">
      <c r="A18" s="214"/>
      <c r="B18" s="220"/>
      <c r="C18" s="266" t="s">
        <v>119</v>
      </c>
      <c r="D18" s="225"/>
      <c r="E18" s="230">
        <v>321.32249999999999</v>
      </c>
      <c r="F18" s="233"/>
      <c r="G18" s="233"/>
      <c r="H18" s="233"/>
      <c r="I18" s="233"/>
      <c r="J18" s="233"/>
      <c r="K18" s="233"/>
      <c r="L18" s="233"/>
      <c r="M18" s="233"/>
      <c r="N18" s="223"/>
      <c r="O18" s="223"/>
      <c r="P18" s="223"/>
      <c r="Q18" s="223"/>
      <c r="R18" s="223"/>
      <c r="S18" s="223"/>
      <c r="T18" s="224"/>
      <c r="U18" s="223"/>
      <c r="V18" s="213"/>
      <c r="W18" s="213"/>
      <c r="X18" s="213"/>
      <c r="Y18" s="213"/>
      <c r="Z18" s="213"/>
      <c r="AA18" s="213"/>
      <c r="AB18" s="213"/>
      <c r="AC18" s="213"/>
      <c r="AD18" s="213"/>
      <c r="AE18" s="213" t="s">
        <v>103</v>
      </c>
      <c r="AF18" s="213">
        <v>0</v>
      </c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</row>
    <row r="19" spans="1:60" ht="22.5" outlineLevel="1" x14ac:dyDescent="0.2">
      <c r="A19" s="214">
        <v>7</v>
      </c>
      <c r="B19" s="220" t="s">
        <v>120</v>
      </c>
      <c r="C19" s="265" t="s">
        <v>121</v>
      </c>
      <c r="D19" s="222" t="s">
        <v>115</v>
      </c>
      <c r="E19" s="229">
        <v>111.99</v>
      </c>
      <c r="F19" s="232">
        <f>H19+J19</f>
        <v>0</v>
      </c>
      <c r="G19" s="233">
        <f>ROUND(E19*F19,2)</f>
        <v>0</v>
      </c>
      <c r="H19" s="233"/>
      <c r="I19" s="233">
        <f>ROUND(E19*H19,2)</f>
        <v>0</v>
      </c>
      <c r="J19" s="233"/>
      <c r="K19" s="233">
        <f>ROUND(E19*J19,2)</f>
        <v>0</v>
      </c>
      <c r="L19" s="233">
        <v>21</v>
      </c>
      <c r="M19" s="233">
        <f>G19*(1+L19/100)</f>
        <v>0</v>
      </c>
      <c r="N19" s="223">
        <v>0</v>
      </c>
      <c r="O19" s="223">
        <f>ROUND(E19*N19,5)</f>
        <v>0</v>
      </c>
      <c r="P19" s="223">
        <v>0</v>
      </c>
      <c r="Q19" s="223">
        <f>ROUND(E19*P19,5)</f>
        <v>0</v>
      </c>
      <c r="R19" s="223"/>
      <c r="S19" s="223"/>
      <c r="T19" s="224">
        <v>1.0999999999999999E-2</v>
      </c>
      <c r="U19" s="223">
        <f>ROUND(E19*T19,2)</f>
        <v>1.23</v>
      </c>
      <c r="V19" s="213"/>
      <c r="W19" s="213"/>
      <c r="X19" s="213"/>
      <c r="Y19" s="213"/>
      <c r="Z19" s="213"/>
      <c r="AA19" s="213"/>
      <c r="AB19" s="213"/>
      <c r="AC19" s="213"/>
      <c r="AD19" s="213"/>
      <c r="AE19" s="213" t="s">
        <v>101</v>
      </c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</row>
    <row r="20" spans="1:60" outlineLevel="1" x14ac:dyDescent="0.2">
      <c r="A20" s="214"/>
      <c r="B20" s="220"/>
      <c r="C20" s="266" t="s">
        <v>122</v>
      </c>
      <c r="D20" s="225"/>
      <c r="E20" s="230">
        <v>111.99</v>
      </c>
      <c r="F20" s="233"/>
      <c r="G20" s="233"/>
      <c r="H20" s="233"/>
      <c r="I20" s="233"/>
      <c r="J20" s="233"/>
      <c r="K20" s="233"/>
      <c r="L20" s="233"/>
      <c r="M20" s="233"/>
      <c r="N20" s="223"/>
      <c r="O20" s="223"/>
      <c r="P20" s="223"/>
      <c r="Q20" s="223"/>
      <c r="R20" s="223"/>
      <c r="S20" s="223"/>
      <c r="T20" s="224"/>
      <c r="U20" s="223"/>
      <c r="V20" s="213"/>
      <c r="W20" s="213"/>
      <c r="X20" s="213"/>
      <c r="Y20" s="213"/>
      <c r="Z20" s="213"/>
      <c r="AA20" s="213"/>
      <c r="AB20" s="213"/>
      <c r="AC20" s="213"/>
      <c r="AD20" s="213"/>
      <c r="AE20" s="213" t="s">
        <v>103</v>
      </c>
      <c r="AF20" s="213">
        <v>0</v>
      </c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</row>
    <row r="21" spans="1:60" outlineLevel="1" x14ac:dyDescent="0.2">
      <c r="A21" s="214">
        <v>8</v>
      </c>
      <c r="B21" s="220" t="s">
        <v>123</v>
      </c>
      <c r="C21" s="265" t="s">
        <v>124</v>
      </c>
      <c r="D21" s="222" t="s">
        <v>115</v>
      </c>
      <c r="E21" s="229">
        <v>559.95000000000005</v>
      </c>
      <c r="F21" s="232">
        <f>H21+J21</f>
        <v>0</v>
      </c>
      <c r="G21" s="233">
        <f>ROUND(E21*F21,2)</f>
        <v>0</v>
      </c>
      <c r="H21" s="233"/>
      <c r="I21" s="233">
        <f>ROUND(E21*H21,2)</f>
        <v>0</v>
      </c>
      <c r="J21" s="233"/>
      <c r="K21" s="233">
        <f>ROUND(E21*J21,2)</f>
        <v>0</v>
      </c>
      <c r="L21" s="233">
        <v>21</v>
      </c>
      <c r="M21" s="233">
        <f>G21*(1+L21/100)</f>
        <v>0</v>
      </c>
      <c r="N21" s="223">
        <v>0</v>
      </c>
      <c r="O21" s="223">
        <f>ROUND(E21*N21,5)</f>
        <v>0</v>
      </c>
      <c r="P21" s="223">
        <v>0</v>
      </c>
      <c r="Q21" s="223">
        <f>ROUND(E21*P21,5)</f>
        <v>0</v>
      </c>
      <c r="R21" s="223"/>
      <c r="S21" s="223"/>
      <c r="T21" s="224">
        <v>0</v>
      </c>
      <c r="U21" s="223">
        <f>ROUND(E21*T21,2)</f>
        <v>0</v>
      </c>
      <c r="V21" s="213"/>
      <c r="W21" s="213"/>
      <c r="X21" s="213"/>
      <c r="Y21" s="213"/>
      <c r="Z21" s="213"/>
      <c r="AA21" s="213"/>
      <c r="AB21" s="213"/>
      <c r="AC21" s="213"/>
      <c r="AD21" s="213"/>
      <c r="AE21" s="213" t="s">
        <v>101</v>
      </c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</row>
    <row r="22" spans="1:60" outlineLevel="1" x14ac:dyDescent="0.2">
      <c r="A22" s="214"/>
      <c r="B22" s="220"/>
      <c r="C22" s="266" t="s">
        <v>125</v>
      </c>
      <c r="D22" s="225"/>
      <c r="E22" s="230">
        <v>559.95000000000005</v>
      </c>
      <c r="F22" s="233"/>
      <c r="G22" s="233"/>
      <c r="H22" s="233"/>
      <c r="I22" s="233"/>
      <c r="J22" s="233"/>
      <c r="K22" s="233"/>
      <c r="L22" s="233"/>
      <c r="M22" s="233"/>
      <c r="N22" s="223"/>
      <c r="O22" s="223"/>
      <c r="P22" s="223"/>
      <c r="Q22" s="223"/>
      <c r="R22" s="223"/>
      <c r="S22" s="223"/>
      <c r="T22" s="224"/>
      <c r="U22" s="223"/>
      <c r="V22" s="213"/>
      <c r="W22" s="213"/>
      <c r="X22" s="213"/>
      <c r="Y22" s="213"/>
      <c r="Z22" s="213"/>
      <c r="AA22" s="213"/>
      <c r="AB22" s="213"/>
      <c r="AC22" s="213"/>
      <c r="AD22" s="213"/>
      <c r="AE22" s="213" t="s">
        <v>103</v>
      </c>
      <c r="AF22" s="213">
        <v>0</v>
      </c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</row>
    <row r="23" spans="1:60" outlineLevel="1" x14ac:dyDescent="0.2">
      <c r="A23" s="214">
        <v>9</v>
      </c>
      <c r="B23" s="220" t="s">
        <v>126</v>
      </c>
      <c r="C23" s="265" t="s">
        <v>127</v>
      </c>
      <c r="D23" s="222" t="s">
        <v>115</v>
      </c>
      <c r="E23" s="229">
        <v>111.99</v>
      </c>
      <c r="F23" s="232">
        <f>H23+J23</f>
        <v>0</v>
      </c>
      <c r="G23" s="233">
        <f>ROUND(E23*F23,2)</f>
        <v>0</v>
      </c>
      <c r="H23" s="233"/>
      <c r="I23" s="233">
        <f>ROUND(E23*H23,2)</f>
        <v>0</v>
      </c>
      <c r="J23" s="233"/>
      <c r="K23" s="233">
        <f>ROUND(E23*J23,2)</f>
        <v>0</v>
      </c>
      <c r="L23" s="233">
        <v>21</v>
      </c>
      <c r="M23" s="233">
        <f>G23*(1+L23/100)</f>
        <v>0</v>
      </c>
      <c r="N23" s="223">
        <v>0</v>
      </c>
      <c r="O23" s="223">
        <f>ROUND(E23*N23,5)</f>
        <v>0</v>
      </c>
      <c r="P23" s="223">
        <v>0</v>
      </c>
      <c r="Q23" s="223">
        <f>ROUND(E23*P23,5)</f>
        <v>0</v>
      </c>
      <c r="R23" s="223"/>
      <c r="S23" s="223"/>
      <c r="T23" s="224">
        <v>0</v>
      </c>
      <c r="U23" s="223">
        <f>ROUND(E23*T23,2)</f>
        <v>0</v>
      </c>
      <c r="V23" s="213"/>
      <c r="W23" s="213"/>
      <c r="X23" s="213"/>
      <c r="Y23" s="213"/>
      <c r="Z23" s="213"/>
      <c r="AA23" s="213"/>
      <c r="AB23" s="213"/>
      <c r="AC23" s="213"/>
      <c r="AD23" s="213"/>
      <c r="AE23" s="213" t="s">
        <v>101</v>
      </c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</row>
    <row r="24" spans="1:60" ht="22.5" outlineLevel="1" x14ac:dyDescent="0.2">
      <c r="A24" s="214">
        <v>10</v>
      </c>
      <c r="B24" s="220" t="s">
        <v>128</v>
      </c>
      <c r="C24" s="265" t="s">
        <v>129</v>
      </c>
      <c r="D24" s="222" t="s">
        <v>115</v>
      </c>
      <c r="E24" s="229">
        <v>80.446709949999999</v>
      </c>
      <c r="F24" s="232">
        <f>H24+J24</f>
        <v>0</v>
      </c>
      <c r="G24" s="233">
        <f>ROUND(E24*F24,2)</f>
        <v>0</v>
      </c>
      <c r="H24" s="233"/>
      <c r="I24" s="233">
        <f>ROUND(E24*H24,2)</f>
        <v>0</v>
      </c>
      <c r="J24" s="233"/>
      <c r="K24" s="233">
        <f>ROUND(E24*J24,2)</f>
        <v>0</v>
      </c>
      <c r="L24" s="233">
        <v>21</v>
      </c>
      <c r="M24" s="233">
        <f>G24*(1+L24/100)</f>
        <v>0</v>
      </c>
      <c r="N24" s="223">
        <v>1.7</v>
      </c>
      <c r="O24" s="223">
        <f>ROUND(E24*N24,5)</f>
        <v>136.75941</v>
      </c>
      <c r="P24" s="223">
        <v>0</v>
      </c>
      <c r="Q24" s="223">
        <f>ROUND(E24*P24,5)</f>
        <v>0</v>
      </c>
      <c r="R24" s="223"/>
      <c r="S24" s="223"/>
      <c r="T24" s="224">
        <v>1.59</v>
      </c>
      <c r="U24" s="223">
        <f>ROUND(E24*T24,2)</f>
        <v>127.91</v>
      </c>
      <c r="V24" s="213"/>
      <c r="W24" s="213"/>
      <c r="X24" s="213"/>
      <c r="Y24" s="213"/>
      <c r="Z24" s="213"/>
      <c r="AA24" s="213"/>
      <c r="AB24" s="213"/>
      <c r="AC24" s="213"/>
      <c r="AD24" s="213"/>
      <c r="AE24" s="213" t="s">
        <v>101</v>
      </c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</row>
    <row r="25" spans="1:60" outlineLevel="1" x14ac:dyDescent="0.2">
      <c r="A25" s="214"/>
      <c r="B25" s="220"/>
      <c r="C25" s="266" t="s">
        <v>130</v>
      </c>
      <c r="D25" s="225"/>
      <c r="E25" s="230">
        <v>80.446709949999999</v>
      </c>
      <c r="F25" s="233"/>
      <c r="G25" s="233"/>
      <c r="H25" s="233"/>
      <c r="I25" s="233"/>
      <c r="J25" s="233"/>
      <c r="K25" s="233"/>
      <c r="L25" s="233"/>
      <c r="M25" s="233"/>
      <c r="N25" s="223"/>
      <c r="O25" s="223"/>
      <c r="P25" s="223"/>
      <c r="Q25" s="223"/>
      <c r="R25" s="223"/>
      <c r="S25" s="223"/>
      <c r="T25" s="224"/>
      <c r="U25" s="223"/>
      <c r="V25" s="213"/>
      <c r="W25" s="213"/>
      <c r="X25" s="213"/>
      <c r="Y25" s="213"/>
      <c r="Z25" s="213"/>
      <c r="AA25" s="213"/>
      <c r="AB25" s="213"/>
      <c r="AC25" s="213"/>
      <c r="AD25" s="213"/>
      <c r="AE25" s="213" t="s">
        <v>103</v>
      </c>
      <c r="AF25" s="213">
        <v>0</v>
      </c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</row>
    <row r="26" spans="1:60" outlineLevel="1" x14ac:dyDescent="0.2">
      <c r="A26" s="214">
        <v>11</v>
      </c>
      <c r="B26" s="220" t="s">
        <v>131</v>
      </c>
      <c r="C26" s="265" t="s">
        <v>132</v>
      </c>
      <c r="D26" s="222" t="s">
        <v>115</v>
      </c>
      <c r="E26" s="229">
        <v>321.32249999999999</v>
      </c>
      <c r="F26" s="232">
        <f>H26+J26</f>
        <v>0</v>
      </c>
      <c r="G26" s="233">
        <f>ROUND(E26*F26,2)</f>
        <v>0</v>
      </c>
      <c r="H26" s="233"/>
      <c r="I26" s="233">
        <f>ROUND(E26*H26,2)</f>
        <v>0</v>
      </c>
      <c r="J26" s="233"/>
      <c r="K26" s="233">
        <f>ROUND(E26*J26,2)</f>
        <v>0</v>
      </c>
      <c r="L26" s="233">
        <v>21</v>
      </c>
      <c r="M26" s="233">
        <f>G26*(1+L26/100)</f>
        <v>0</v>
      </c>
      <c r="N26" s="223">
        <v>0</v>
      </c>
      <c r="O26" s="223">
        <f>ROUND(E26*N26,5)</f>
        <v>0</v>
      </c>
      <c r="P26" s="223">
        <v>0</v>
      </c>
      <c r="Q26" s="223">
        <f>ROUND(E26*P26,5)</f>
        <v>0</v>
      </c>
      <c r="R26" s="223"/>
      <c r="S26" s="223"/>
      <c r="T26" s="224">
        <v>0.05</v>
      </c>
      <c r="U26" s="223">
        <f>ROUND(E26*T26,2)</f>
        <v>16.07</v>
      </c>
      <c r="V26" s="213"/>
      <c r="W26" s="213"/>
      <c r="X26" s="213"/>
      <c r="Y26" s="213"/>
      <c r="Z26" s="213"/>
      <c r="AA26" s="213"/>
      <c r="AB26" s="213"/>
      <c r="AC26" s="213"/>
      <c r="AD26" s="213"/>
      <c r="AE26" s="213" t="s">
        <v>101</v>
      </c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</row>
    <row r="27" spans="1:60" outlineLevel="1" x14ac:dyDescent="0.2">
      <c r="A27" s="214"/>
      <c r="B27" s="220"/>
      <c r="C27" s="266" t="s">
        <v>119</v>
      </c>
      <c r="D27" s="225"/>
      <c r="E27" s="230">
        <v>321.32249999999999</v>
      </c>
      <c r="F27" s="233"/>
      <c r="G27" s="233"/>
      <c r="H27" s="233"/>
      <c r="I27" s="233"/>
      <c r="J27" s="233"/>
      <c r="K27" s="233"/>
      <c r="L27" s="233"/>
      <c r="M27" s="233"/>
      <c r="N27" s="223"/>
      <c r="O27" s="223"/>
      <c r="P27" s="223"/>
      <c r="Q27" s="223"/>
      <c r="R27" s="223"/>
      <c r="S27" s="223"/>
      <c r="T27" s="224"/>
      <c r="U27" s="223"/>
      <c r="V27" s="213"/>
      <c r="W27" s="213"/>
      <c r="X27" s="213"/>
      <c r="Y27" s="213"/>
      <c r="Z27" s="213"/>
      <c r="AA27" s="213"/>
      <c r="AB27" s="213"/>
      <c r="AC27" s="213"/>
      <c r="AD27" s="213"/>
      <c r="AE27" s="213" t="s">
        <v>103</v>
      </c>
      <c r="AF27" s="213">
        <v>0</v>
      </c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</row>
    <row r="28" spans="1:60" outlineLevel="1" x14ac:dyDescent="0.2">
      <c r="A28" s="214">
        <v>12</v>
      </c>
      <c r="B28" s="220" t="s">
        <v>117</v>
      </c>
      <c r="C28" s="265" t="s">
        <v>118</v>
      </c>
      <c r="D28" s="222" t="s">
        <v>115</v>
      </c>
      <c r="E28" s="229">
        <v>321.32249999999999</v>
      </c>
      <c r="F28" s="232">
        <f>H28+J28</f>
        <v>0</v>
      </c>
      <c r="G28" s="233">
        <f>ROUND(E28*F28,2)</f>
        <v>0</v>
      </c>
      <c r="H28" s="233"/>
      <c r="I28" s="233">
        <f>ROUND(E28*H28,2)</f>
        <v>0</v>
      </c>
      <c r="J28" s="233"/>
      <c r="K28" s="233">
        <f>ROUND(E28*J28,2)</f>
        <v>0</v>
      </c>
      <c r="L28" s="233">
        <v>21</v>
      </c>
      <c r="M28" s="233">
        <f>G28*(1+L28/100)</f>
        <v>0</v>
      </c>
      <c r="N28" s="223">
        <v>0</v>
      </c>
      <c r="O28" s="223">
        <f>ROUND(E28*N28,5)</f>
        <v>0</v>
      </c>
      <c r="P28" s="223">
        <v>0</v>
      </c>
      <c r="Q28" s="223">
        <f>ROUND(E28*P28,5)</f>
        <v>0</v>
      </c>
      <c r="R28" s="223"/>
      <c r="S28" s="223"/>
      <c r="T28" s="224">
        <v>0.01</v>
      </c>
      <c r="U28" s="223">
        <f>ROUND(E28*T28,2)</f>
        <v>3.21</v>
      </c>
      <c r="V28" s="213"/>
      <c r="W28" s="213"/>
      <c r="X28" s="213"/>
      <c r="Y28" s="213"/>
      <c r="Z28" s="213"/>
      <c r="AA28" s="213"/>
      <c r="AB28" s="213"/>
      <c r="AC28" s="213"/>
      <c r="AD28" s="213"/>
      <c r="AE28" s="213" t="s">
        <v>101</v>
      </c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</row>
    <row r="29" spans="1:60" outlineLevel="1" x14ac:dyDescent="0.2">
      <c r="A29" s="214"/>
      <c r="B29" s="220"/>
      <c r="C29" s="266" t="s">
        <v>119</v>
      </c>
      <c r="D29" s="225"/>
      <c r="E29" s="230">
        <v>321.32249999999999</v>
      </c>
      <c r="F29" s="233"/>
      <c r="G29" s="233"/>
      <c r="H29" s="233"/>
      <c r="I29" s="233"/>
      <c r="J29" s="233"/>
      <c r="K29" s="233"/>
      <c r="L29" s="233"/>
      <c r="M29" s="233"/>
      <c r="N29" s="223"/>
      <c r="O29" s="223"/>
      <c r="P29" s="223"/>
      <c r="Q29" s="223"/>
      <c r="R29" s="223"/>
      <c r="S29" s="223"/>
      <c r="T29" s="224"/>
      <c r="U29" s="223"/>
      <c r="V29" s="213"/>
      <c r="W29" s="213"/>
      <c r="X29" s="213"/>
      <c r="Y29" s="213"/>
      <c r="Z29" s="213"/>
      <c r="AA29" s="213"/>
      <c r="AB29" s="213"/>
      <c r="AC29" s="213"/>
      <c r="AD29" s="213"/>
      <c r="AE29" s="213" t="s">
        <v>103</v>
      </c>
      <c r="AF29" s="213">
        <v>0</v>
      </c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</row>
    <row r="30" spans="1:60" outlineLevel="1" x14ac:dyDescent="0.2">
      <c r="A30" s="214">
        <v>13</v>
      </c>
      <c r="B30" s="220" t="s">
        <v>133</v>
      </c>
      <c r="C30" s="265" t="s">
        <v>134</v>
      </c>
      <c r="D30" s="222" t="s">
        <v>115</v>
      </c>
      <c r="E30" s="229">
        <v>321.32249999999999</v>
      </c>
      <c r="F30" s="232">
        <f>H30+J30</f>
        <v>0</v>
      </c>
      <c r="G30" s="233">
        <f>ROUND(E30*F30,2)</f>
        <v>0</v>
      </c>
      <c r="H30" s="233"/>
      <c r="I30" s="233">
        <f>ROUND(E30*H30,2)</f>
        <v>0</v>
      </c>
      <c r="J30" s="233"/>
      <c r="K30" s="233">
        <f>ROUND(E30*J30,2)</f>
        <v>0</v>
      </c>
      <c r="L30" s="233">
        <v>21</v>
      </c>
      <c r="M30" s="233">
        <f>G30*(1+L30/100)</f>
        <v>0</v>
      </c>
      <c r="N30" s="223">
        <v>0</v>
      </c>
      <c r="O30" s="223">
        <f>ROUND(E30*N30,5)</f>
        <v>0</v>
      </c>
      <c r="P30" s="223">
        <v>0</v>
      </c>
      <c r="Q30" s="223">
        <f>ROUND(E30*P30,5)</f>
        <v>0</v>
      </c>
      <c r="R30" s="223"/>
      <c r="S30" s="223"/>
      <c r="T30" s="224">
        <v>0.18</v>
      </c>
      <c r="U30" s="223">
        <f>ROUND(E30*T30,2)</f>
        <v>57.84</v>
      </c>
      <c r="V30" s="213"/>
      <c r="W30" s="213"/>
      <c r="X30" s="213"/>
      <c r="Y30" s="213"/>
      <c r="Z30" s="213"/>
      <c r="AA30" s="213"/>
      <c r="AB30" s="213"/>
      <c r="AC30" s="213"/>
      <c r="AD30" s="213"/>
      <c r="AE30" s="213" t="s">
        <v>101</v>
      </c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</row>
    <row r="31" spans="1:60" outlineLevel="1" x14ac:dyDescent="0.2">
      <c r="A31" s="214"/>
      <c r="B31" s="220"/>
      <c r="C31" s="266" t="s">
        <v>119</v>
      </c>
      <c r="D31" s="225"/>
      <c r="E31" s="230">
        <v>321.32249999999999</v>
      </c>
      <c r="F31" s="233"/>
      <c r="G31" s="233"/>
      <c r="H31" s="233"/>
      <c r="I31" s="233"/>
      <c r="J31" s="233"/>
      <c r="K31" s="233"/>
      <c r="L31" s="233"/>
      <c r="M31" s="233"/>
      <c r="N31" s="223"/>
      <c r="O31" s="223"/>
      <c r="P31" s="223"/>
      <c r="Q31" s="223"/>
      <c r="R31" s="223"/>
      <c r="S31" s="223"/>
      <c r="T31" s="224"/>
      <c r="U31" s="223"/>
      <c r="V31" s="213"/>
      <c r="W31" s="213"/>
      <c r="X31" s="213"/>
      <c r="Y31" s="213"/>
      <c r="Z31" s="213"/>
      <c r="AA31" s="213"/>
      <c r="AB31" s="213"/>
      <c r="AC31" s="213"/>
      <c r="AD31" s="213"/>
      <c r="AE31" s="213" t="s">
        <v>103</v>
      </c>
      <c r="AF31" s="213">
        <v>0</v>
      </c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</row>
    <row r="32" spans="1:60" x14ac:dyDescent="0.2">
      <c r="A32" s="215" t="s">
        <v>96</v>
      </c>
      <c r="B32" s="221" t="s">
        <v>55</v>
      </c>
      <c r="C32" s="267" t="s">
        <v>56</v>
      </c>
      <c r="D32" s="226"/>
      <c r="E32" s="231"/>
      <c r="F32" s="234"/>
      <c r="G32" s="234">
        <f>SUMIF(AE33:AE35,"&lt;&gt;NOR",G33:G35)</f>
        <v>0</v>
      </c>
      <c r="H32" s="234"/>
      <c r="I32" s="234">
        <f>SUM(I33:I35)</f>
        <v>0</v>
      </c>
      <c r="J32" s="234"/>
      <c r="K32" s="234">
        <f>SUM(K33:K35)</f>
        <v>0</v>
      </c>
      <c r="L32" s="234"/>
      <c r="M32" s="234">
        <f>SUM(M33:M35)</f>
        <v>0</v>
      </c>
      <c r="N32" s="227"/>
      <c r="O32" s="227">
        <f>SUM(O33:O35)</f>
        <v>32.448769999999996</v>
      </c>
      <c r="P32" s="227"/>
      <c r="Q32" s="227">
        <f>SUM(Q33:Q35)</f>
        <v>0</v>
      </c>
      <c r="R32" s="227"/>
      <c r="S32" s="227"/>
      <c r="T32" s="228"/>
      <c r="U32" s="227">
        <f>SUM(U33:U35)</f>
        <v>47.96</v>
      </c>
      <c r="AE32" t="s">
        <v>97</v>
      </c>
    </row>
    <row r="33" spans="1:60" ht="22.5" outlineLevel="1" x14ac:dyDescent="0.2">
      <c r="A33" s="214">
        <v>14</v>
      </c>
      <c r="B33" s="220" t="s">
        <v>135</v>
      </c>
      <c r="C33" s="265" t="s">
        <v>136</v>
      </c>
      <c r="D33" s="222" t="s">
        <v>115</v>
      </c>
      <c r="E33" s="229">
        <v>27.997499999999999</v>
      </c>
      <c r="F33" s="232">
        <f>H33+J33</f>
        <v>0</v>
      </c>
      <c r="G33" s="233">
        <f>ROUND(E33*F33,2)</f>
        <v>0</v>
      </c>
      <c r="H33" s="233"/>
      <c r="I33" s="233">
        <f>ROUND(E33*H33,2)</f>
        <v>0</v>
      </c>
      <c r="J33" s="233"/>
      <c r="K33" s="233">
        <f>ROUND(E33*J33,2)</f>
        <v>0</v>
      </c>
      <c r="L33" s="233">
        <v>21</v>
      </c>
      <c r="M33" s="233">
        <f>G33*(1+L33/100)</f>
        <v>0</v>
      </c>
      <c r="N33" s="223">
        <v>1.1322000000000001</v>
      </c>
      <c r="O33" s="223">
        <f>ROUND(E33*N33,5)</f>
        <v>31.69877</v>
      </c>
      <c r="P33" s="223">
        <v>0</v>
      </c>
      <c r="Q33" s="223">
        <f>ROUND(E33*P33,5)</f>
        <v>0</v>
      </c>
      <c r="R33" s="223"/>
      <c r="S33" s="223"/>
      <c r="T33" s="224">
        <v>1.7</v>
      </c>
      <c r="U33" s="223">
        <f>ROUND(E33*T33,2)</f>
        <v>47.6</v>
      </c>
      <c r="V33" s="213"/>
      <c r="W33" s="213"/>
      <c r="X33" s="213"/>
      <c r="Y33" s="213"/>
      <c r="Z33" s="213"/>
      <c r="AA33" s="213"/>
      <c r="AB33" s="213"/>
      <c r="AC33" s="213"/>
      <c r="AD33" s="213"/>
      <c r="AE33" s="213" t="s">
        <v>101</v>
      </c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</row>
    <row r="34" spans="1:60" outlineLevel="1" x14ac:dyDescent="0.2">
      <c r="A34" s="214"/>
      <c r="B34" s="220"/>
      <c r="C34" s="266" t="s">
        <v>137</v>
      </c>
      <c r="D34" s="225"/>
      <c r="E34" s="230">
        <v>27.997499999999999</v>
      </c>
      <c r="F34" s="233"/>
      <c r="G34" s="233"/>
      <c r="H34" s="233"/>
      <c r="I34" s="233"/>
      <c r="J34" s="233"/>
      <c r="K34" s="233"/>
      <c r="L34" s="233"/>
      <c r="M34" s="233"/>
      <c r="N34" s="223"/>
      <c r="O34" s="223"/>
      <c r="P34" s="223"/>
      <c r="Q34" s="223"/>
      <c r="R34" s="223"/>
      <c r="S34" s="223"/>
      <c r="T34" s="224"/>
      <c r="U34" s="223"/>
      <c r="V34" s="213"/>
      <c r="W34" s="213"/>
      <c r="X34" s="213"/>
      <c r="Y34" s="213"/>
      <c r="Z34" s="213"/>
      <c r="AA34" s="213"/>
      <c r="AB34" s="213"/>
      <c r="AC34" s="213"/>
      <c r="AD34" s="213"/>
      <c r="AE34" s="213" t="s">
        <v>103</v>
      </c>
      <c r="AF34" s="213">
        <v>0</v>
      </c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</row>
    <row r="35" spans="1:60" outlineLevel="1" x14ac:dyDescent="0.2">
      <c r="A35" s="214">
        <v>15</v>
      </c>
      <c r="B35" s="220" t="s">
        <v>138</v>
      </c>
      <c r="C35" s="265" t="s">
        <v>139</v>
      </c>
      <c r="D35" s="222" t="s">
        <v>115</v>
      </c>
      <c r="E35" s="229">
        <v>0.3</v>
      </c>
      <c r="F35" s="232">
        <f>H35+J35</f>
        <v>0</v>
      </c>
      <c r="G35" s="233">
        <f>ROUND(E35*F35,2)</f>
        <v>0</v>
      </c>
      <c r="H35" s="233"/>
      <c r="I35" s="233">
        <f>ROUND(E35*H35,2)</f>
        <v>0</v>
      </c>
      <c r="J35" s="233"/>
      <c r="K35" s="233">
        <f>ROUND(E35*J35,2)</f>
        <v>0</v>
      </c>
      <c r="L35" s="233">
        <v>21</v>
      </c>
      <c r="M35" s="233">
        <f>G35*(1+L35/100)</f>
        <v>0</v>
      </c>
      <c r="N35" s="223">
        <v>2.5</v>
      </c>
      <c r="O35" s="223">
        <f>ROUND(E35*N35,5)</f>
        <v>0.75</v>
      </c>
      <c r="P35" s="223">
        <v>0</v>
      </c>
      <c r="Q35" s="223">
        <f>ROUND(E35*P35,5)</f>
        <v>0</v>
      </c>
      <c r="R35" s="223"/>
      <c r="S35" s="223"/>
      <c r="T35" s="224">
        <v>1.19</v>
      </c>
      <c r="U35" s="223">
        <f>ROUND(E35*T35,2)</f>
        <v>0.36</v>
      </c>
      <c r="V35" s="213"/>
      <c r="W35" s="213"/>
      <c r="X35" s="213"/>
      <c r="Y35" s="213"/>
      <c r="Z35" s="213"/>
      <c r="AA35" s="213"/>
      <c r="AB35" s="213"/>
      <c r="AC35" s="213"/>
      <c r="AD35" s="213"/>
      <c r="AE35" s="213" t="s">
        <v>101</v>
      </c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</row>
    <row r="36" spans="1:60" x14ac:dyDescent="0.2">
      <c r="A36" s="215" t="s">
        <v>96</v>
      </c>
      <c r="B36" s="221" t="s">
        <v>57</v>
      </c>
      <c r="C36" s="267" t="s">
        <v>58</v>
      </c>
      <c r="D36" s="226"/>
      <c r="E36" s="231"/>
      <c r="F36" s="234"/>
      <c r="G36" s="234">
        <f>SUMIF(AE37:AE39,"&lt;&gt;NOR",G37:G39)</f>
        <v>0</v>
      </c>
      <c r="H36" s="234"/>
      <c r="I36" s="234">
        <f>SUM(I37:I39)</f>
        <v>0</v>
      </c>
      <c r="J36" s="234"/>
      <c r="K36" s="234">
        <f>SUM(K37:K39)</f>
        <v>0</v>
      </c>
      <c r="L36" s="234"/>
      <c r="M36" s="234">
        <f>SUM(M37:M39)</f>
        <v>0</v>
      </c>
      <c r="N36" s="227"/>
      <c r="O36" s="227">
        <f>SUM(O37:O39)</f>
        <v>4.8266799999999996</v>
      </c>
      <c r="P36" s="227"/>
      <c r="Q36" s="227">
        <f>SUM(Q37:Q39)</f>
        <v>0</v>
      </c>
      <c r="R36" s="227"/>
      <c r="S36" s="227"/>
      <c r="T36" s="228"/>
      <c r="U36" s="227">
        <f>SUM(U37:U39)</f>
        <v>0.98</v>
      </c>
      <c r="AE36" t="s">
        <v>97</v>
      </c>
    </row>
    <row r="37" spans="1:60" outlineLevel="1" x14ac:dyDescent="0.2">
      <c r="A37" s="214">
        <v>16</v>
      </c>
      <c r="B37" s="220" t="s">
        <v>140</v>
      </c>
      <c r="C37" s="265" t="s">
        <v>141</v>
      </c>
      <c r="D37" s="222" t="s">
        <v>100</v>
      </c>
      <c r="E37" s="229">
        <v>7.6</v>
      </c>
      <c r="F37" s="232">
        <f>H37+J37</f>
        <v>0</v>
      </c>
      <c r="G37" s="233">
        <f>ROUND(E37*F37,2)</f>
        <v>0</v>
      </c>
      <c r="H37" s="233"/>
      <c r="I37" s="233">
        <f>ROUND(E37*H37,2)</f>
        <v>0</v>
      </c>
      <c r="J37" s="233"/>
      <c r="K37" s="233">
        <f>ROUND(E37*J37,2)</f>
        <v>0</v>
      </c>
      <c r="L37" s="233">
        <v>21</v>
      </c>
      <c r="M37" s="233">
        <f>G37*(1+L37/100)</f>
        <v>0</v>
      </c>
      <c r="N37" s="223">
        <v>0.43</v>
      </c>
      <c r="O37" s="223">
        <f>ROUND(E37*N37,5)</f>
        <v>3.2679999999999998</v>
      </c>
      <c r="P37" s="223">
        <v>0</v>
      </c>
      <c r="Q37" s="223">
        <f>ROUND(E37*P37,5)</f>
        <v>0</v>
      </c>
      <c r="R37" s="223"/>
      <c r="S37" s="223"/>
      <c r="T37" s="224">
        <v>2.8000000000000001E-2</v>
      </c>
      <c r="U37" s="223">
        <f>ROUND(E37*T37,2)</f>
        <v>0.21</v>
      </c>
      <c r="V37" s="213"/>
      <c r="W37" s="213"/>
      <c r="X37" s="213"/>
      <c r="Y37" s="213"/>
      <c r="Z37" s="213"/>
      <c r="AA37" s="213"/>
      <c r="AB37" s="213"/>
      <c r="AC37" s="213"/>
      <c r="AD37" s="213"/>
      <c r="AE37" s="213" t="s">
        <v>101</v>
      </c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</row>
    <row r="38" spans="1:60" ht="22.5" outlineLevel="1" x14ac:dyDescent="0.2">
      <c r="A38" s="214">
        <v>17</v>
      </c>
      <c r="B38" s="220" t="s">
        <v>142</v>
      </c>
      <c r="C38" s="265" t="s">
        <v>143</v>
      </c>
      <c r="D38" s="222" t="s">
        <v>100</v>
      </c>
      <c r="E38" s="229">
        <v>7.6</v>
      </c>
      <c r="F38" s="232">
        <f>H38+J38</f>
        <v>0</v>
      </c>
      <c r="G38" s="233">
        <f>ROUND(E38*F38,2)</f>
        <v>0</v>
      </c>
      <c r="H38" s="233"/>
      <c r="I38" s="233">
        <f>ROUND(E38*H38,2)</f>
        <v>0</v>
      </c>
      <c r="J38" s="233"/>
      <c r="K38" s="233">
        <f>ROUND(E38*J38,2)</f>
        <v>0</v>
      </c>
      <c r="L38" s="233">
        <v>21</v>
      </c>
      <c r="M38" s="233">
        <f>G38*(1+L38/100)</f>
        <v>0</v>
      </c>
      <c r="N38" s="223">
        <v>0.20508999999999999</v>
      </c>
      <c r="O38" s="223">
        <f>ROUND(E38*N38,5)</f>
        <v>1.5586800000000001</v>
      </c>
      <c r="P38" s="223">
        <v>0</v>
      </c>
      <c r="Q38" s="223">
        <f>ROUND(E38*P38,5)</f>
        <v>0</v>
      </c>
      <c r="R38" s="223"/>
      <c r="S38" s="223"/>
      <c r="T38" s="224">
        <v>0.10100000000000001</v>
      </c>
      <c r="U38" s="223">
        <f>ROUND(E38*T38,2)</f>
        <v>0.77</v>
      </c>
      <c r="V38" s="213"/>
      <c r="W38" s="213"/>
      <c r="X38" s="213"/>
      <c r="Y38" s="213"/>
      <c r="Z38" s="213"/>
      <c r="AA38" s="213"/>
      <c r="AB38" s="213"/>
      <c r="AC38" s="213"/>
      <c r="AD38" s="213"/>
      <c r="AE38" s="213" t="s">
        <v>101</v>
      </c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</row>
    <row r="39" spans="1:60" outlineLevel="1" x14ac:dyDescent="0.2">
      <c r="A39" s="214"/>
      <c r="B39" s="220"/>
      <c r="C39" s="266" t="s">
        <v>102</v>
      </c>
      <c r="D39" s="225"/>
      <c r="E39" s="230">
        <v>7.6</v>
      </c>
      <c r="F39" s="233"/>
      <c r="G39" s="233"/>
      <c r="H39" s="233"/>
      <c r="I39" s="233"/>
      <c r="J39" s="233"/>
      <c r="K39" s="233"/>
      <c r="L39" s="233"/>
      <c r="M39" s="233"/>
      <c r="N39" s="223"/>
      <c r="O39" s="223"/>
      <c r="P39" s="223"/>
      <c r="Q39" s="223"/>
      <c r="R39" s="223"/>
      <c r="S39" s="223"/>
      <c r="T39" s="224"/>
      <c r="U39" s="223"/>
      <c r="V39" s="213"/>
      <c r="W39" s="213"/>
      <c r="X39" s="213"/>
      <c r="Y39" s="213"/>
      <c r="Z39" s="213"/>
      <c r="AA39" s="213"/>
      <c r="AB39" s="213"/>
      <c r="AC39" s="213"/>
      <c r="AD39" s="213"/>
      <c r="AE39" s="213" t="s">
        <v>103</v>
      </c>
      <c r="AF39" s="213">
        <v>0</v>
      </c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</row>
    <row r="40" spans="1:60" x14ac:dyDescent="0.2">
      <c r="A40" s="215" t="s">
        <v>96</v>
      </c>
      <c r="B40" s="221" t="s">
        <v>59</v>
      </c>
      <c r="C40" s="267" t="s">
        <v>60</v>
      </c>
      <c r="D40" s="226"/>
      <c r="E40" s="231"/>
      <c r="F40" s="234"/>
      <c r="G40" s="234">
        <f>SUMIF(AE41:AE82,"&lt;&gt;NOR",G41:G82)</f>
        <v>0</v>
      </c>
      <c r="H40" s="234"/>
      <c r="I40" s="234">
        <f>SUM(I41:I82)</f>
        <v>0</v>
      </c>
      <c r="J40" s="234"/>
      <c r="K40" s="234">
        <f>SUM(K41:K82)</f>
        <v>0</v>
      </c>
      <c r="L40" s="234"/>
      <c r="M40" s="234">
        <f>SUM(M41:M82)</f>
        <v>0</v>
      </c>
      <c r="N40" s="227"/>
      <c r="O40" s="227">
        <f>SUM(O41:O82)</f>
        <v>2.7785100000000007</v>
      </c>
      <c r="P40" s="227"/>
      <c r="Q40" s="227">
        <f>SUM(Q41:Q82)</f>
        <v>0</v>
      </c>
      <c r="R40" s="227"/>
      <c r="S40" s="227"/>
      <c r="T40" s="228"/>
      <c r="U40" s="227">
        <f>SUM(U41:U82)</f>
        <v>225.3</v>
      </c>
      <c r="AE40" t="s">
        <v>97</v>
      </c>
    </row>
    <row r="41" spans="1:60" outlineLevel="1" x14ac:dyDescent="0.2">
      <c r="A41" s="214">
        <v>18</v>
      </c>
      <c r="B41" s="220" t="s">
        <v>144</v>
      </c>
      <c r="C41" s="265" t="s">
        <v>145</v>
      </c>
      <c r="D41" s="222" t="s">
        <v>112</v>
      </c>
      <c r="E41" s="229">
        <v>373</v>
      </c>
      <c r="F41" s="232">
        <f>H41+J41</f>
        <v>0</v>
      </c>
      <c r="G41" s="233">
        <f>ROUND(E41*F41,2)</f>
        <v>0</v>
      </c>
      <c r="H41" s="233"/>
      <c r="I41" s="233">
        <f>ROUND(E41*H41,2)</f>
        <v>0</v>
      </c>
      <c r="J41" s="233"/>
      <c r="K41" s="233">
        <f>ROUND(E41*J41,2)</f>
        <v>0</v>
      </c>
      <c r="L41" s="233">
        <v>21</v>
      </c>
      <c r="M41" s="233">
        <f>G41*(1+L41/100)</f>
        <v>0</v>
      </c>
      <c r="N41" s="223">
        <v>0</v>
      </c>
      <c r="O41" s="223">
        <f>ROUND(E41*N41,5)</f>
        <v>0</v>
      </c>
      <c r="P41" s="223">
        <v>0</v>
      </c>
      <c r="Q41" s="223">
        <f>ROUND(E41*P41,5)</f>
        <v>0</v>
      </c>
      <c r="R41" s="223"/>
      <c r="S41" s="223"/>
      <c r="T41" s="224">
        <v>0.17199999999999999</v>
      </c>
      <c r="U41" s="223">
        <f>ROUND(E41*T41,2)</f>
        <v>64.16</v>
      </c>
      <c r="V41" s="213"/>
      <c r="W41" s="213"/>
      <c r="X41" s="213"/>
      <c r="Y41" s="213"/>
      <c r="Z41" s="213"/>
      <c r="AA41" s="213"/>
      <c r="AB41" s="213"/>
      <c r="AC41" s="213"/>
      <c r="AD41" s="213"/>
      <c r="AE41" s="213" t="s">
        <v>101</v>
      </c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</row>
    <row r="42" spans="1:60" outlineLevel="1" x14ac:dyDescent="0.2">
      <c r="A42" s="214">
        <v>19</v>
      </c>
      <c r="B42" s="220" t="s">
        <v>146</v>
      </c>
      <c r="C42" s="265" t="s">
        <v>147</v>
      </c>
      <c r="D42" s="222" t="s">
        <v>148</v>
      </c>
      <c r="E42" s="229">
        <v>63</v>
      </c>
      <c r="F42" s="232">
        <f>H42+J42</f>
        <v>0</v>
      </c>
      <c r="G42" s="233">
        <f>ROUND(E42*F42,2)</f>
        <v>0</v>
      </c>
      <c r="H42" s="233"/>
      <c r="I42" s="233">
        <f>ROUND(E42*H42,2)</f>
        <v>0</v>
      </c>
      <c r="J42" s="233"/>
      <c r="K42" s="233">
        <f>ROUND(E42*J42,2)</f>
        <v>0</v>
      </c>
      <c r="L42" s="233">
        <v>21</v>
      </c>
      <c r="M42" s="233">
        <f>G42*(1+L42/100)</f>
        <v>0</v>
      </c>
      <c r="N42" s="223">
        <v>0</v>
      </c>
      <c r="O42" s="223">
        <f>ROUND(E42*N42,5)</f>
        <v>0</v>
      </c>
      <c r="P42" s="223">
        <v>0</v>
      </c>
      <c r="Q42" s="223">
        <f>ROUND(E42*P42,5)</f>
        <v>0</v>
      </c>
      <c r="R42" s="223"/>
      <c r="S42" s="223"/>
      <c r="T42" s="224">
        <v>0.32328000000000001</v>
      </c>
      <c r="U42" s="223">
        <f>ROUND(E42*T42,2)</f>
        <v>20.37</v>
      </c>
      <c r="V42" s="213"/>
      <c r="W42" s="213"/>
      <c r="X42" s="213"/>
      <c r="Y42" s="213"/>
      <c r="Z42" s="213"/>
      <c r="AA42" s="213"/>
      <c r="AB42" s="213"/>
      <c r="AC42" s="213"/>
      <c r="AD42" s="213"/>
      <c r="AE42" s="213" t="s">
        <v>101</v>
      </c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</row>
    <row r="43" spans="1:60" outlineLevel="1" x14ac:dyDescent="0.2">
      <c r="A43" s="214"/>
      <c r="B43" s="220"/>
      <c r="C43" s="266" t="s">
        <v>149</v>
      </c>
      <c r="D43" s="225"/>
      <c r="E43" s="230">
        <v>63</v>
      </c>
      <c r="F43" s="233"/>
      <c r="G43" s="233"/>
      <c r="H43" s="233"/>
      <c r="I43" s="233"/>
      <c r="J43" s="233"/>
      <c r="K43" s="233"/>
      <c r="L43" s="233"/>
      <c r="M43" s="233"/>
      <c r="N43" s="223"/>
      <c r="O43" s="223"/>
      <c r="P43" s="223"/>
      <c r="Q43" s="223"/>
      <c r="R43" s="223"/>
      <c r="S43" s="223"/>
      <c r="T43" s="224"/>
      <c r="U43" s="223"/>
      <c r="V43" s="213"/>
      <c r="W43" s="213"/>
      <c r="X43" s="213"/>
      <c r="Y43" s="213"/>
      <c r="Z43" s="213"/>
      <c r="AA43" s="213"/>
      <c r="AB43" s="213"/>
      <c r="AC43" s="213"/>
      <c r="AD43" s="213"/>
      <c r="AE43" s="213" t="s">
        <v>103</v>
      </c>
      <c r="AF43" s="213">
        <v>0</v>
      </c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</row>
    <row r="44" spans="1:60" outlineLevel="1" x14ac:dyDescent="0.2">
      <c r="A44" s="214">
        <v>20</v>
      </c>
      <c r="B44" s="220" t="s">
        <v>150</v>
      </c>
      <c r="C44" s="265" t="s">
        <v>151</v>
      </c>
      <c r="D44" s="222" t="s">
        <v>148</v>
      </c>
      <c r="E44" s="229">
        <v>63</v>
      </c>
      <c r="F44" s="232">
        <f>H44+J44</f>
        <v>0</v>
      </c>
      <c r="G44" s="233">
        <f>ROUND(E44*F44,2)</f>
        <v>0</v>
      </c>
      <c r="H44" s="233"/>
      <c r="I44" s="233">
        <f>ROUND(E44*H44,2)</f>
        <v>0</v>
      </c>
      <c r="J44" s="233"/>
      <c r="K44" s="233">
        <f>ROUND(E44*J44,2)</f>
        <v>0</v>
      </c>
      <c r="L44" s="233">
        <v>21</v>
      </c>
      <c r="M44" s="233">
        <f>G44*(1+L44/100)</f>
        <v>0</v>
      </c>
      <c r="N44" s="223">
        <v>0</v>
      </c>
      <c r="O44" s="223">
        <f>ROUND(E44*N44,5)</f>
        <v>0</v>
      </c>
      <c r="P44" s="223">
        <v>0</v>
      </c>
      <c r="Q44" s="223">
        <f>ROUND(E44*P44,5)</f>
        <v>0</v>
      </c>
      <c r="R44" s="223"/>
      <c r="S44" s="223"/>
      <c r="T44" s="224">
        <v>0</v>
      </c>
      <c r="U44" s="223">
        <f>ROUND(E44*T44,2)</f>
        <v>0</v>
      </c>
      <c r="V44" s="213"/>
      <c r="W44" s="213"/>
      <c r="X44" s="213"/>
      <c r="Y44" s="213"/>
      <c r="Z44" s="213"/>
      <c r="AA44" s="213"/>
      <c r="AB44" s="213"/>
      <c r="AC44" s="213"/>
      <c r="AD44" s="213"/>
      <c r="AE44" s="213" t="s">
        <v>152</v>
      </c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</row>
    <row r="45" spans="1:60" ht="22.5" outlineLevel="1" x14ac:dyDescent="0.2">
      <c r="A45" s="214">
        <v>21</v>
      </c>
      <c r="B45" s="220" t="s">
        <v>153</v>
      </c>
      <c r="C45" s="265" t="s">
        <v>154</v>
      </c>
      <c r="D45" s="222" t="s">
        <v>112</v>
      </c>
      <c r="E45" s="229">
        <v>378.59500000000003</v>
      </c>
      <c r="F45" s="232">
        <f>H45+J45</f>
        <v>0</v>
      </c>
      <c r="G45" s="233">
        <f>ROUND(E45*F45,2)</f>
        <v>0</v>
      </c>
      <c r="H45" s="233"/>
      <c r="I45" s="233">
        <f>ROUND(E45*H45,2)</f>
        <v>0</v>
      </c>
      <c r="J45" s="233"/>
      <c r="K45" s="233">
        <f>ROUND(E45*J45,2)</f>
        <v>0</v>
      </c>
      <c r="L45" s="233">
        <v>21</v>
      </c>
      <c r="M45" s="233">
        <f>G45*(1+L45/100)</f>
        <v>0</v>
      </c>
      <c r="N45" s="223">
        <v>3.14E-3</v>
      </c>
      <c r="O45" s="223">
        <f>ROUND(E45*N45,5)</f>
        <v>1.18879</v>
      </c>
      <c r="P45" s="223">
        <v>0</v>
      </c>
      <c r="Q45" s="223">
        <f>ROUND(E45*P45,5)</f>
        <v>0</v>
      </c>
      <c r="R45" s="223"/>
      <c r="S45" s="223"/>
      <c r="T45" s="224">
        <v>0</v>
      </c>
      <c r="U45" s="223">
        <f>ROUND(E45*T45,2)</f>
        <v>0</v>
      </c>
      <c r="V45" s="213"/>
      <c r="W45" s="213"/>
      <c r="X45" s="213"/>
      <c r="Y45" s="213"/>
      <c r="Z45" s="213"/>
      <c r="AA45" s="213"/>
      <c r="AB45" s="213"/>
      <c r="AC45" s="213"/>
      <c r="AD45" s="213"/>
      <c r="AE45" s="213" t="s">
        <v>152</v>
      </c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</row>
    <row r="46" spans="1:60" outlineLevel="1" x14ac:dyDescent="0.2">
      <c r="A46" s="214"/>
      <c r="B46" s="220"/>
      <c r="C46" s="266" t="s">
        <v>155</v>
      </c>
      <c r="D46" s="225"/>
      <c r="E46" s="230">
        <v>378.59500000000003</v>
      </c>
      <c r="F46" s="233"/>
      <c r="G46" s="233"/>
      <c r="H46" s="233"/>
      <c r="I46" s="233"/>
      <c r="J46" s="233"/>
      <c r="K46" s="233"/>
      <c r="L46" s="233"/>
      <c r="M46" s="233"/>
      <c r="N46" s="223"/>
      <c r="O46" s="223"/>
      <c r="P46" s="223"/>
      <c r="Q46" s="223"/>
      <c r="R46" s="223"/>
      <c r="S46" s="223"/>
      <c r="T46" s="224"/>
      <c r="U46" s="223"/>
      <c r="V46" s="213"/>
      <c r="W46" s="213"/>
      <c r="X46" s="213"/>
      <c r="Y46" s="213"/>
      <c r="Z46" s="213"/>
      <c r="AA46" s="213"/>
      <c r="AB46" s="213"/>
      <c r="AC46" s="213"/>
      <c r="AD46" s="213"/>
      <c r="AE46" s="213" t="s">
        <v>103</v>
      </c>
      <c r="AF46" s="213">
        <v>0</v>
      </c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</row>
    <row r="47" spans="1:60" outlineLevel="1" x14ac:dyDescent="0.2">
      <c r="A47" s="214">
        <v>22</v>
      </c>
      <c r="B47" s="220" t="s">
        <v>156</v>
      </c>
      <c r="C47" s="265" t="s">
        <v>157</v>
      </c>
      <c r="D47" s="222" t="s">
        <v>148</v>
      </c>
      <c r="E47" s="229">
        <v>5</v>
      </c>
      <c r="F47" s="232">
        <f>H47+J47</f>
        <v>0</v>
      </c>
      <c r="G47" s="233">
        <f>ROUND(E47*F47,2)</f>
        <v>0</v>
      </c>
      <c r="H47" s="233"/>
      <c r="I47" s="233">
        <f>ROUND(E47*H47,2)</f>
        <v>0</v>
      </c>
      <c r="J47" s="233"/>
      <c r="K47" s="233">
        <f>ROUND(E47*J47,2)</f>
        <v>0</v>
      </c>
      <c r="L47" s="233">
        <v>21</v>
      </c>
      <c r="M47" s="233">
        <f>G47*(1+L47/100)</f>
        <v>0</v>
      </c>
      <c r="N47" s="223">
        <v>4.0999999999999999E-4</v>
      </c>
      <c r="O47" s="223">
        <f>ROUND(E47*N47,5)</f>
        <v>2.0500000000000002E-3</v>
      </c>
      <c r="P47" s="223">
        <v>0</v>
      </c>
      <c r="Q47" s="223">
        <f>ROUND(E47*P47,5)</f>
        <v>0</v>
      </c>
      <c r="R47" s="223"/>
      <c r="S47" s="223"/>
      <c r="T47" s="224">
        <v>0.85599999999999998</v>
      </c>
      <c r="U47" s="223">
        <f>ROUND(E47*T47,2)</f>
        <v>4.28</v>
      </c>
      <c r="V47" s="213"/>
      <c r="W47" s="213"/>
      <c r="X47" s="213"/>
      <c r="Y47" s="213"/>
      <c r="Z47" s="213"/>
      <c r="AA47" s="213"/>
      <c r="AB47" s="213"/>
      <c r="AC47" s="213"/>
      <c r="AD47" s="213"/>
      <c r="AE47" s="213" t="s">
        <v>101</v>
      </c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</row>
    <row r="48" spans="1:60" outlineLevel="1" x14ac:dyDescent="0.2">
      <c r="A48" s="214">
        <v>23</v>
      </c>
      <c r="B48" s="220" t="s">
        <v>158</v>
      </c>
      <c r="C48" s="265" t="s">
        <v>159</v>
      </c>
      <c r="D48" s="222" t="s">
        <v>148</v>
      </c>
      <c r="E48" s="229">
        <v>2</v>
      </c>
      <c r="F48" s="232">
        <f>H48+J48</f>
        <v>0</v>
      </c>
      <c r="G48" s="233">
        <f>ROUND(E48*F48,2)</f>
        <v>0</v>
      </c>
      <c r="H48" s="233"/>
      <c r="I48" s="233">
        <f>ROUND(E48*H48,2)</f>
        <v>0</v>
      </c>
      <c r="J48" s="233"/>
      <c r="K48" s="233">
        <f>ROUND(E48*J48,2)</f>
        <v>0</v>
      </c>
      <c r="L48" s="233">
        <v>21</v>
      </c>
      <c r="M48" s="233">
        <f>G48*(1+L48/100)</f>
        <v>0</v>
      </c>
      <c r="N48" s="223">
        <v>6.2E-4</v>
      </c>
      <c r="O48" s="223">
        <f>ROUND(E48*N48,5)</f>
        <v>1.24E-3</v>
      </c>
      <c r="P48" s="223">
        <v>0</v>
      </c>
      <c r="Q48" s="223">
        <f>ROUND(E48*P48,5)</f>
        <v>0</v>
      </c>
      <c r="R48" s="223"/>
      <c r="S48" s="223"/>
      <c r="T48" s="224">
        <v>1.24</v>
      </c>
      <c r="U48" s="223">
        <f>ROUND(E48*T48,2)</f>
        <v>2.48</v>
      </c>
      <c r="V48" s="213"/>
      <c r="W48" s="213"/>
      <c r="X48" s="213"/>
      <c r="Y48" s="213"/>
      <c r="Z48" s="213"/>
      <c r="AA48" s="213"/>
      <c r="AB48" s="213"/>
      <c r="AC48" s="213"/>
      <c r="AD48" s="213"/>
      <c r="AE48" s="213" t="s">
        <v>101</v>
      </c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</row>
    <row r="49" spans="1:60" outlineLevel="1" x14ac:dyDescent="0.2">
      <c r="A49" s="214">
        <v>24</v>
      </c>
      <c r="B49" s="220" t="s">
        <v>160</v>
      </c>
      <c r="C49" s="265" t="s">
        <v>161</v>
      </c>
      <c r="D49" s="222" t="s">
        <v>148</v>
      </c>
      <c r="E49" s="229">
        <v>1</v>
      </c>
      <c r="F49" s="232">
        <f>H49+J49</f>
        <v>0</v>
      </c>
      <c r="G49" s="233">
        <f>ROUND(E49*F49,2)</f>
        <v>0</v>
      </c>
      <c r="H49" s="233"/>
      <c r="I49" s="233">
        <f>ROUND(E49*H49,2)</f>
        <v>0</v>
      </c>
      <c r="J49" s="233"/>
      <c r="K49" s="233">
        <f>ROUND(E49*J49,2)</f>
        <v>0</v>
      </c>
      <c r="L49" s="233">
        <v>21</v>
      </c>
      <c r="M49" s="233">
        <f>G49*(1+L49/100)</f>
        <v>0</v>
      </c>
      <c r="N49" s="223">
        <v>4.0999999999999999E-4</v>
      </c>
      <c r="O49" s="223">
        <f>ROUND(E49*N49,5)</f>
        <v>4.0999999999999999E-4</v>
      </c>
      <c r="P49" s="223">
        <v>0</v>
      </c>
      <c r="Q49" s="223">
        <f>ROUND(E49*P49,5)</f>
        <v>0</v>
      </c>
      <c r="R49" s="223"/>
      <c r="S49" s="223"/>
      <c r="T49" s="224">
        <v>1.5169999999999999</v>
      </c>
      <c r="U49" s="223">
        <f>ROUND(E49*T49,2)</f>
        <v>1.52</v>
      </c>
      <c r="V49" s="213"/>
      <c r="W49" s="213"/>
      <c r="X49" s="213"/>
      <c r="Y49" s="213"/>
      <c r="Z49" s="213"/>
      <c r="AA49" s="213"/>
      <c r="AB49" s="213"/>
      <c r="AC49" s="213"/>
      <c r="AD49" s="213"/>
      <c r="AE49" s="213" t="s">
        <v>101</v>
      </c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</row>
    <row r="50" spans="1:60" outlineLevel="1" x14ac:dyDescent="0.2">
      <c r="A50" s="214">
        <v>25</v>
      </c>
      <c r="B50" s="220" t="s">
        <v>162</v>
      </c>
      <c r="C50" s="265" t="s">
        <v>163</v>
      </c>
      <c r="D50" s="222" t="s">
        <v>148</v>
      </c>
      <c r="E50" s="229">
        <v>4</v>
      </c>
      <c r="F50" s="232">
        <f>H50+J50</f>
        <v>0</v>
      </c>
      <c r="G50" s="233">
        <f>ROUND(E50*F50,2)</f>
        <v>0</v>
      </c>
      <c r="H50" s="233"/>
      <c r="I50" s="233">
        <f>ROUND(E50*H50,2)</f>
        <v>0</v>
      </c>
      <c r="J50" s="233"/>
      <c r="K50" s="233">
        <f>ROUND(E50*J50,2)</f>
        <v>0</v>
      </c>
      <c r="L50" s="233">
        <v>21</v>
      </c>
      <c r="M50" s="233">
        <f>G50*(1+L50/100)</f>
        <v>0</v>
      </c>
      <c r="N50" s="223">
        <v>2.2000000000000001E-4</v>
      </c>
      <c r="O50" s="223">
        <f>ROUND(E50*N50,5)</f>
        <v>8.8000000000000003E-4</v>
      </c>
      <c r="P50" s="223">
        <v>0</v>
      </c>
      <c r="Q50" s="223">
        <f>ROUND(E50*P50,5)</f>
        <v>0</v>
      </c>
      <c r="R50" s="223"/>
      <c r="S50" s="223"/>
      <c r="T50" s="224">
        <v>0.75900000000000001</v>
      </c>
      <c r="U50" s="223">
        <f>ROUND(E50*T50,2)</f>
        <v>3.04</v>
      </c>
      <c r="V50" s="213"/>
      <c r="W50" s="213"/>
      <c r="X50" s="213"/>
      <c r="Y50" s="213"/>
      <c r="Z50" s="213"/>
      <c r="AA50" s="213"/>
      <c r="AB50" s="213"/>
      <c r="AC50" s="213"/>
      <c r="AD50" s="213"/>
      <c r="AE50" s="213" t="s">
        <v>101</v>
      </c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</row>
    <row r="51" spans="1:60" outlineLevel="1" x14ac:dyDescent="0.2">
      <c r="A51" s="214">
        <v>26</v>
      </c>
      <c r="B51" s="220" t="s">
        <v>164</v>
      </c>
      <c r="C51" s="265" t="s">
        <v>165</v>
      </c>
      <c r="D51" s="222" t="s">
        <v>148</v>
      </c>
      <c r="E51" s="229">
        <v>1</v>
      </c>
      <c r="F51" s="232">
        <f>H51+J51</f>
        <v>0</v>
      </c>
      <c r="G51" s="233">
        <f>ROUND(E51*F51,2)</f>
        <v>0</v>
      </c>
      <c r="H51" s="233"/>
      <c r="I51" s="233">
        <f>ROUND(E51*H51,2)</f>
        <v>0</v>
      </c>
      <c r="J51" s="233"/>
      <c r="K51" s="233">
        <f>ROUND(E51*J51,2)</f>
        <v>0</v>
      </c>
      <c r="L51" s="233">
        <v>21</v>
      </c>
      <c r="M51" s="233">
        <f>G51*(1+L51/100)</f>
        <v>0</v>
      </c>
      <c r="N51" s="223">
        <v>2.2000000000000001E-4</v>
      </c>
      <c r="O51" s="223">
        <f>ROUND(E51*N51,5)</f>
        <v>2.2000000000000001E-4</v>
      </c>
      <c r="P51" s="223">
        <v>0</v>
      </c>
      <c r="Q51" s="223">
        <f>ROUND(E51*P51,5)</f>
        <v>0</v>
      </c>
      <c r="R51" s="223"/>
      <c r="S51" s="223"/>
      <c r="T51" s="224">
        <v>1.2210000000000001</v>
      </c>
      <c r="U51" s="223">
        <f>ROUND(E51*T51,2)</f>
        <v>1.22</v>
      </c>
      <c r="V51" s="213"/>
      <c r="W51" s="213"/>
      <c r="X51" s="213"/>
      <c r="Y51" s="213"/>
      <c r="Z51" s="213"/>
      <c r="AA51" s="213"/>
      <c r="AB51" s="213"/>
      <c r="AC51" s="213"/>
      <c r="AD51" s="213"/>
      <c r="AE51" s="213" t="s">
        <v>101</v>
      </c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</row>
    <row r="52" spans="1:60" outlineLevel="1" x14ac:dyDescent="0.2">
      <c r="A52" s="214">
        <v>27</v>
      </c>
      <c r="B52" s="220" t="s">
        <v>166</v>
      </c>
      <c r="C52" s="265" t="s">
        <v>167</v>
      </c>
      <c r="D52" s="222" t="s">
        <v>148</v>
      </c>
      <c r="E52" s="229">
        <v>2</v>
      </c>
      <c r="F52" s="232">
        <f>H52+J52</f>
        <v>0</v>
      </c>
      <c r="G52" s="233">
        <f>ROUND(E52*F52,2)</f>
        <v>0</v>
      </c>
      <c r="H52" s="233"/>
      <c r="I52" s="233">
        <f>ROUND(E52*H52,2)</f>
        <v>0</v>
      </c>
      <c r="J52" s="233"/>
      <c r="K52" s="233">
        <f>ROUND(E52*J52,2)</f>
        <v>0</v>
      </c>
      <c r="L52" s="233">
        <v>21</v>
      </c>
      <c r="M52" s="233">
        <f>G52*(1+L52/100)</f>
        <v>0</v>
      </c>
      <c r="N52" s="223">
        <v>1.1E-4</v>
      </c>
      <c r="O52" s="223">
        <f>ROUND(E52*N52,5)</f>
        <v>2.2000000000000001E-4</v>
      </c>
      <c r="P52" s="223">
        <v>0</v>
      </c>
      <c r="Q52" s="223">
        <f>ROUND(E52*P52,5)</f>
        <v>0</v>
      </c>
      <c r="R52" s="223"/>
      <c r="S52" s="223"/>
      <c r="T52" s="224">
        <v>0.70799999999999996</v>
      </c>
      <c r="U52" s="223">
        <f>ROUND(E52*T52,2)</f>
        <v>1.42</v>
      </c>
      <c r="V52" s="213"/>
      <c r="W52" s="213"/>
      <c r="X52" s="213"/>
      <c r="Y52" s="213"/>
      <c r="Z52" s="213"/>
      <c r="AA52" s="213"/>
      <c r="AB52" s="213"/>
      <c r="AC52" s="213"/>
      <c r="AD52" s="213"/>
      <c r="AE52" s="213" t="s">
        <v>101</v>
      </c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</row>
    <row r="53" spans="1:60" outlineLevel="1" x14ac:dyDescent="0.2">
      <c r="A53" s="214">
        <v>28</v>
      </c>
      <c r="B53" s="220" t="s">
        <v>168</v>
      </c>
      <c r="C53" s="265" t="s">
        <v>169</v>
      </c>
      <c r="D53" s="222" t="s">
        <v>148</v>
      </c>
      <c r="E53" s="229">
        <v>2</v>
      </c>
      <c r="F53" s="232">
        <f>H53+J53</f>
        <v>0</v>
      </c>
      <c r="G53" s="233">
        <f>ROUND(E53*F53,2)</f>
        <v>0</v>
      </c>
      <c r="H53" s="233"/>
      <c r="I53" s="233">
        <f>ROUND(E53*H53,2)</f>
        <v>0</v>
      </c>
      <c r="J53" s="233"/>
      <c r="K53" s="233">
        <f>ROUND(E53*J53,2)</f>
        <v>0</v>
      </c>
      <c r="L53" s="233">
        <v>21</v>
      </c>
      <c r="M53" s="233">
        <f>G53*(1+L53/100)</f>
        <v>0</v>
      </c>
      <c r="N53" s="223">
        <v>4.0999999999999999E-4</v>
      </c>
      <c r="O53" s="223">
        <f>ROUND(E53*N53,5)</f>
        <v>8.1999999999999998E-4</v>
      </c>
      <c r="P53" s="223">
        <v>0</v>
      </c>
      <c r="Q53" s="223">
        <f>ROUND(E53*P53,5)</f>
        <v>0</v>
      </c>
      <c r="R53" s="223"/>
      <c r="S53" s="223"/>
      <c r="T53" s="224">
        <v>1.8660000000000001</v>
      </c>
      <c r="U53" s="223">
        <f>ROUND(E53*T53,2)</f>
        <v>3.73</v>
      </c>
      <c r="V53" s="213"/>
      <c r="W53" s="213"/>
      <c r="X53" s="213"/>
      <c r="Y53" s="213"/>
      <c r="Z53" s="213"/>
      <c r="AA53" s="213"/>
      <c r="AB53" s="213"/>
      <c r="AC53" s="213"/>
      <c r="AD53" s="213"/>
      <c r="AE53" s="213" t="s">
        <v>101</v>
      </c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</row>
    <row r="54" spans="1:60" outlineLevel="1" x14ac:dyDescent="0.2">
      <c r="A54" s="214">
        <v>29</v>
      </c>
      <c r="B54" s="220" t="s">
        <v>170</v>
      </c>
      <c r="C54" s="265" t="s">
        <v>171</v>
      </c>
      <c r="D54" s="222" t="s">
        <v>148</v>
      </c>
      <c r="E54" s="229">
        <v>2</v>
      </c>
      <c r="F54" s="232">
        <f>H54+J54</f>
        <v>0</v>
      </c>
      <c r="G54" s="233">
        <f>ROUND(E54*F54,2)</f>
        <v>0</v>
      </c>
      <c r="H54" s="233"/>
      <c r="I54" s="233">
        <f>ROUND(E54*H54,2)</f>
        <v>0</v>
      </c>
      <c r="J54" s="233"/>
      <c r="K54" s="233">
        <f>ROUND(E54*J54,2)</f>
        <v>0</v>
      </c>
      <c r="L54" s="233">
        <v>21</v>
      </c>
      <c r="M54" s="233">
        <f>G54*(1+L54/100)</f>
        <v>0</v>
      </c>
      <c r="N54" s="223">
        <v>0.12303</v>
      </c>
      <c r="O54" s="223">
        <f>ROUND(E54*N54,5)</f>
        <v>0.24606</v>
      </c>
      <c r="P54" s="223">
        <v>0</v>
      </c>
      <c r="Q54" s="223">
        <f>ROUND(E54*P54,5)</f>
        <v>0</v>
      </c>
      <c r="R54" s="223"/>
      <c r="S54" s="223"/>
      <c r="T54" s="224">
        <v>0.86299999999999999</v>
      </c>
      <c r="U54" s="223">
        <f>ROUND(E54*T54,2)</f>
        <v>1.73</v>
      </c>
      <c r="V54" s="213"/>
      <c r="W54" s="213"/>
      <c r="X54" s="213"/>
      <c r="Y54" s="213"/>
      <c r="Z54" s="213"/>
      <c r="AA54" s="213"/>
      <c r="AB54" s="213"/>
      <c r="AC54" s="213"/>
      <c r="AD54" s="213"/>
      <c r="AE54" s="213" t="s">
        <v>101</v>
      </c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</row>
    <row r="55" spans="1:60" outlineLevel="1" x14ac:dyDescent="0.2">
      <c r="A55" s="214">
        <v>30</v>
      </c>
      <c r="B55" s="220" t="s">
        <v>172</v>
      </c>
      <c r="C55" s="265" t="s">
        <v>173</v>
      </c>
      <c r="D55" s="222" t="s">
        <v>148</v>
      </c>
      <c r="E55" s="229">
        <v>2</v>
      </c>
      <c r="F55" s="232">
        <f>H55+J55</f>
        <v>0</v>
      </c>
      <c r="G55" s="233">
        <f>ROUND(E55*F55,2)</f>
        <v>0</v>
      </c>
      <c r="H55" s="233"/>
      <c r="I55" s="233">
        <f>ROUND(E55*H55,2)</f>
        <v>0</v>
      </c>
      <c r="J55" s="233"/>
      <c r="K55" s="233">
        <f>ROUND(E55*J55,2)</f>
        <v>0</v>
      </c>
      <c r="L55" s="233">
        <v>21</v>
      </c>
      <c r="M55" s="233">
        <f>G55*(1+L55/100)</f>
        <v>0</v>
      </c>
      <c r="N55" s="223">
        <v>0.32906000000000002</v>
      </c>
      <c r="O55" s="223">
        <f>ROUND(E55*N55,5)</f>
        <v>0.65812000000000004</v>
      </c>
      <c r="P55" s="223">
        <v>0</v>
      </c>
      <c r="Q55" s="223">
        <f>ROUND(E55*P55,5)</f>
        <v>0</v>
      </c>
      <c r="R55" s="223"/>
      <c r="S55" s="223"/>
      <c r="T55" s="224">
        <v>1.1819999999999999</v>
      </c>
      <c r="U55" s="223">
        <f>ROUND(E55*T55,2)</f>
        <v>2.36</v>
      </c>
      <c r="V55" s="213"/>
      <c r="W55" s="213"/>
      <c r="X55" s="213"/>
      <c r="Y55" s="213"/>
      <c r="Z55" s="213"/>
      <c r="AA55" s="213"/>
      <c r="AB55" s="213"/>
      <c r="AC55" s="213"/>
      <c r="AD55" s="213"/>
      <c r="AE55" s="213" t="s">
        <v>101</v>
      </c>
      <c r="AF55" s="213"/>
      <c r="AG55" s="213"/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</row>
    <row r="56" spans="1:60" outlineLevel="1" x14ac:dyDescent="0.2">
      <c r="A56" s="214">
        <v>31</v>
      </c>
      <c r="B56" s="220" t="s">
        <v>174</v>
      </c>
      <c r="C56" s="265" t="s">
        <v>175</v>
      </c>
      <c r="D56" s="222" t="s">
        <v>148</v>
      </c>
      <c r="E56" s="229">
        <v>1</v>
      </c>
      <c r="F56" s="232">
        <f>H56+J56</f>
        <v>0</v>
      </c>
      <c r="G56" s="233">
        <f>ROUND(E56*F56,2)</f>
        <v>0</v>
      </c>
      <c r="H56" s="233"/>
      <c r="I56" s="233">
        <f>ROUND(E56*H56,2)</f>
        <v>0</v>
      </c>
      <c r="J56" s="233"/>
      <c r="K56" s="233">
        <f>ROUND(E56*J56,2)</f>
        <v>0</v>
      </c>
      <c r="L56" s="233">
        <v>21</v>
      </c>
      <c r="M56" s="233">
        <f>G56*(1+L56/100)</f>
        <v>0</v>
      </c>
      <c r="N56" s="223">
        <v>1.9E-2</v>
      </c>
      <c r="O56" s="223">
        <f>ROUND(E56*N56,5)</f>
        <v>1.9E-2</v>
      </c>
      <c r="P56" s="223">
        <v>0</v>
      </c>
      <c r="Q56" s="223">
        <f>ROUND(E56*P56,5)</f>
        <v>0</v>
      </c>
      <c r="R56" s="223"/>
      <c r="S56" s="223"/>
      <c r="T56" s="224">
        <v>0</v>
      </c>
      <c r="U56" s="223">
        <f>ROUND(E56*T56,2)</f>
        <v>0</v>
      </c>
      <c r="V56" s="213"/>
      <c r="W56" s="213"/>
      <c r="X56" s="213"/>
      <c r="Y56" s="213"/>
      <c r="Z56" s="213"/>
      <c r="AA56" s="213"/>
      <c r="AB56" s="213"/>
      <c r="AC56" s="213"/>
      <c r="AD56" s="213"/>
      <c r="AE56" s="213" t="s">
        <v>152</v>
      </c>
      <c r="AF56" s="213"/>
      <c r="AG56" s="213"/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</row>
    <row r="57" spans="1:60" outlineLevel="1" x14ac:dyDescent="0.2">
      <c r="A57" s="214">
        <v>32</v>
      </c>
      <c r="B57" s="220" t="s">
        <v>176</v>
      </c>
      <c r="C57" s="265" t="s">
        <v>177</v>
      </c>
      <c r="D57" s="222" t="s">
        <v>148</v>
      </c>
      <c r="E57" s="229">
        <v>1</v>
      </c>
      <c r="F57" s="232">
        <f>H57+J57</f>
        <v>0</v>
      </c>
      <c r="G57" s="233">
        <f>ROUND(E57*F57,2)</f>
        <v>0</v>
      </c>
      <c r="H57" s="233"/>
      <c r="I57" s="233">
        <f>ROUND(E57*H57,2)</f>
        <v>0</v>
      </c>
      <c r="J57" s="233"/>
      <c r="K57" s="233">
        <f>ROUND(E57*J57,2)</f>
        <v>0</v>
      </c>
      <c r="L57" s="233">
        <v>21</v>
      </c>
      <c r="M57" s="233">
        <f>G57*(1+L57/100)</f>
        <v>0</v>
      </c>
      <c r="N57" s="223">
        <v>1.84E-2</v>
      </c>
      <c r="O57" s="223">
        <f>ROUND(E57*N57,5)</f>
        <v>1.84E-2</v>
      </c>
      <c r="P57" s="223">
        <v>0</v>
      </c>
      <c r="Q57" s="223">
        <f>ROUND(E57*P57,5)</f>
        <v>0</v>
      </c>
      <c r="R57" s="223"/>
      <c r="S57" s="223"/>
      <c r="T57" s="224">
        <v>0</v>
      </c>
      <c r="U57" s="223">
        <f>ROUND(E57*T57,2)</f>
        <v>0</v>
      </c>
      <c r="V57" s="213"/>
      <c r="W57" s="213"/>
      <c r="X57" s="213"/>
      <c r="Y57" s="213"/>
      <c r="Z57" s="213"/>
      <c r="AA57" s="213"/>
      <c r="AB57" s="213"/>
      <c r="AC57" s="213"/>
      <c r="AD57" s="213"/>
      <c r="AE57" s="213" t="s">
        <v>152</v>
      </c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</row>
    <row r="58" spans="1:60" outlineLevel="1" x14ac:dyDescent="0.2">
      <c r="A58" s="214">
        <v>33</v>
      </c>
      <c r="B58" s="220" t="s">
        <v>178</v>
      </c>
      <c r="C58" s="265" t="s">
        <v>179</v>
      </c>
      <c r="D58" s="222" t="s">
        <v>148</v>
      </c>
      <c r="E58" s="229">
        <v>2</v>
      </c>
      <c r="F58" s="232">
        <f>H58+J58</f>
        <v>0</v>
      </c>
      <c r="G58" s="233">
        <f>ROUND(E58*F58,2)</f>
        <v>0</v>
      </c>
      <c r="H58" s="233"/>
      <c r="I58" s="233">
        <f>ROUND(E58*H58,2)</f>
        <v>0</v>
      </c>
      <c r="J58" s="233"/>
      <c r="K58" s="233">
        <f>ROUND(E58*J58,2)</f>
        <v>0</v>
      </c>
      <c r="L58" s="233">
        <v>21</v>
      </c>
      <c r="M58" s="233">
        <f>G58*(1+L58/100)</f>
        <v>0</v>
      </c>
      <c r="N58" s="223">
        <v>1.9E-2</v>
      </c>
      <c r="O58" s="223">
        <f>ROUND(E58*N58,5)</f>
        <v>3.7999999999999999E-2</v>
      </c>
      <c r="P58" s="223">
        <v>0</v>
      </c>
      <c r="Q58" s="223">
        <f>ROUND(E58*P58,5)</f>
        <v>0</v>
      </c>
      <c r="R58" s="223"/>
      <c r="S58" s="223"/>
      <c r="T58" s="224">
        <v>0</v>
      </c>
      <c r="U58" s="223">
        <f>ROUND(E58*T58,2)</f>
        <v>0</v>
      </c>
      <c r="V58" s="213"/>
      <c r="W58" s="213"/>
      <c r="X58" s="213"/>
      <c r="Y58" s="213"/>
      <c r="Z58" s="213"/>
      <c r="AA58" s="213"/>
      <c r="AB58" s="213"/>
      <c r="AC58" s="213"/>
      <c r="AD58" s="213"/>
      <c r="AE58" s="213" t="s">
        <v>152</v>
      </c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</row>
    <row r="59" spans="1:60" outlineLevel="1" x14ac:dyDescent="0.2">
      <c r="A59" s="214">
        <v>34</v>
      </c>
      <c r="B59" s="220" t="s">
        <v>180</v>
      </c>
      <c r="C59" s="265" t="s">
        <v>181</v>
      </c>
      <c r="D59" s="222" t="s">
        <v>148</v>
      </c>
      <c r="E59" s="229">
        <v>1</v>
      </c>
      <c r="F59" s="232">
        <f>H59+J59</f>
        <v>0</v>
      </c>
      <c r="G59" s="233">
        <f>ROUND(E59*F59,2)</f>
        <v>0</v>
      </c>
      <c r="H59" s="233"/>
      <c r="I59" s="233">
        <f>ROUND(E59*H59,2)</f>
        <v>0</v>
      </c>
      <c r="J59" s="233"/>
      <c r="K59" s="233">
        <f>ROUND(E59*J59,2)</f>
        <v>0</v>
      </c>
      <c r="L59" s="233">
        <v>21</v>
      </c>
      <c r="M59" s="233">
        <f>G59*(1+L59/100)</f>
        <v>0</v>
      </c>
      <c r="N59" s="223">
        <v>9.2999999999999992E-3</v>
      </c>
      <c r="O59" s="223">
        <f>ROUND(E59*N59,5)</f>
        <v>9.2999999999999992E-3</v>
      </c>
      <c r="P59" s="223">
        <v>0</v>
      </c>
      <c r="Q59" s="223">
        <f>ROUND(E59*P59,5)</f>
        <v>0</v>
      </c>
      <c r="R59" s="223"/>
      <c r="S59" s="223"/>
      <c r="T59" s="224">
        <v>0</v>
      </c>
      <c r="U59" s="223">
        <f>ROUND(E59*T59,2)</f>
        <v>0</v>
      </c>
      <c r="V59" s="213"/>
      <c r="W59" s="213"/>
      <c r="X59" s="213"/>
      <c r="Y59" s="213"/>
      <c r="Z59" s="213"/>
      <c r="AA59" s="213"/>
      <c r="AB59" s="213"/>
      <c r="AC59" s="213"/>
      <c r="AD59" s="213"/>
      <c r="AE59" s="213" t="s">
        <v>152</v>
      </c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</row>
    <row r="60" spans="1:60" outlineLevel="1" x14ac:dyDescent="0.2">
      <c r="A60" s="214">
        <v>35</v>
      </c>
      <c r="B60" s="220" t="s">
        <v>182</v>
      </c>
      <c r="C60" s="265" t="s">
        <v>183</v>
      </c>
      <c r="D60" s="222" t="s">
        <v>148</v>
      </c>
      <c r="E60" s="229">
        <v>2</v>
      </c>
      <c r="F60" s="232">
        <f>H60+J60</f>
        <v>0</v>
      </c>
      <c r="G60" s="233">
        <f>ROUND(E60*F60,2)</f>
        <v>0</v>
      </c>
      <c r="H60" s="233"/>
      <c r="I60" s="233">
        <f>ROUND(E60*H60,2)</f>
        <v>0</v>
      </c>
      <c r="J60" s="233"/>
      <c r="K60" s="233">
        <f>ROUND(E60*J60,2)</f>
        <v>0</v>
      </c>
      <c r="L60" s="233">
        <v>21</v>
      </c>
      <c r="M60" s="233">
        <f>G60*(1+L60/100)</f>
        <v>0</v>
      </c>
      <c r="N60" s="223">
        <v>1.41E-2</v>
      </c>
      <c r="O60" s="223">
        <f>ROUND(E60*N60,5)</f>
        <v>2.8199999999999999E-2</v>
      </c>
      <c r="P60" s="223">
        <v>0</v>
      </c>
      <c r="Q60" s="223">
        <f>ROUND(E60*P60,5)</f>
        <v>0</v>
      </c>
      <c r="R60" s="223"/>
      <c r="S60" s="223"/>
      <c r="T60" s="224">
        <v>0</v>
      </c>
      <c r="U60" s="223">
        <f>ROUND(E60*T60,2)</f>
        <v>0</v>
      </c>
      <c r="V60" s="213"/>
      <c r="W60" s="213"/>
      <c r="X60" s="213"/>
      <c r="Y60" s="213"/>
      <c r="Z60" s="213"/>
      <c r="AA60" s="213"/>
      <c r="AB60" s="213"/>
      <c r="AC60" s="213"/>
      <c r="AD60" s="213"/>
      <c r="AE60" s="213" t="s">
        <v>152</v>
      </c>
      <c r="AF60" s="213"/>
      <c r="AG60" s="213"/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</row>
    <row r="61" spans="1:60" ht="22.5" outlineLevel="1" x14ac:dyDescent="0.2">
      <c r="A61" s="214">
        <v>36</v>
      </c>
      <c r="B61" s="220" t="s">
        <v>184</v>
      </c>
      <c r="C61" s="265" t="s">
        <v>185</v>
      </c>
      <c r="D61" s="222" t="s">
        <v>148</v>
      </c>
      <c r="E61" s="229">
        <v>2</v>
      </c>
      <c r="F61" s="232">
        <f>H61+J61</f>
        <v>0</v>
      </c>
      <c r="G61" s="233">
        <f>ROUND(E61*F61,2)</f>
        <v>0</v>
      </c>
      <c r="H61" s="233"/>
      <c r="I61" s="233">
        <f>ROUND(E61*H61,2)</f>
        <v>0</v>
      </c>
      <c r="J61" s="233"/>
      <c r="K61" s="233">
        <f>ROUND(E61*J61,2)</f>
        <v>0</v>
      </c>
      <c r="L61" s="233">
        <v>21</v>
      </c>
      <c r="M61" s="233">
        <f>G61*(1+L61/100)</f>
        <v>0</v>
      </c>
      <c r="N61" s="223">
        <v>1.21E-2</v>
      </c>
      <c r="O61" s="223">
        <f>ROUND(E61*N61,5)</f>
        <v>2.4199999999999999E-2</v>
      </c>
      <c r="P61" s="223">
        <v>0</v>
      </c>
      <c r="Q61" s="223">
        <f>ROUND(E61*P61,5)</f>
        <v>0</v>
      </c>
      <c r="R61" s="223"/>
      <c r="S61" s="223"/>
      <c r="T61" s="224">
        <v>0</v>
      </c>
      <c r="U61" s="223">
        <f>ROUND(E61*T61,2)</f>
        <v>0</v>
      </c>
      <c r="V61" s="213"/>
      <c r="W61" s="213"/>
      <c r="X61" s="213"/>
      <c r="Y61" s="213"/>
      <c r="Z61" s="213"/>
      <c r="AA61" s="213"/>
      <c r="AB61" s="213"/>
      <c r="AC61" s="213"/>
      <c r="AD61" s="213"/>
      <c r="AE61" s="213" t="s">
        <v>152</v>
      </c>
      <c r="AF61" s="213"/>
      <c r="AG61" s="213"/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</row>
    <row r="62" spans="1:60" outlineLevel="1" x14ac:dyDescent="0.2">
      <c r="A62" s="214">
        <v>37</v>
      </c>
      <c r="B62" s="220" t="s">
        <v>186</v>
      </c>
      <c r="C62" s="265" t="s">
        <v>187</v>
      </c>
      <c r="D62" s="222" t="s">
        <v>148</v>
      </c>
      <c r="E62" s="229">
        <v>1</v>
      </c>
      <c r="F62" s="232">
        <f>H62+J62</f>
        <v>0</v>
      </c>
      <c r="G62" s="233">
        <f>ROUND(E62*F62,2)</f>
        <v>0</v>
      </c>
      <c r="H62" s="233"/>
      <c r="I62" s="233">
        <f>ROUND(E62*H62,2)</f>
        <v>0</v>
      </c>
      <c r="J62" s="233"/>
      <c r="K62" s="233">
        <f>ROUND(E62*J62,2)</f>
        <v>0</v>
      </c>
      <c r="L62" s="233">
        <v>21</v>
      </c>
      <c r="M62" s="233">
        <f>G62*(1+L62/100)</f>
        <v>0</v>
      </c>
      <c r="N62" s="223">
        <v>2.3800000000000002E-2</v>
      </c>
      <c r="O62" s="223">
        <f>ROUND(E62*N62,5)</f>
        <v>2.3800000000000002E-2</v>
      </c>
      <c r="P62" s="223">
        <v>0</v>
      </c>
      <c r="Q62" s="223">
        <f>ROUND(E62*P62,5)</f>
        <v>0</v>
      </c>
      <c r="R62" s="223"/>
      <c r="S62" s="223"/>
      <c r="T62" s="224">
        <v>0</v>
      </c>
      <c r="U62" s="223">
        <f>ROUND(E62*T62,2)</f>
        <v>0</v>
      </c>
      <c r="V62" s="213"/>
      <c r="W62" s="213"/>
      <c r="X62" s="213"/>
      <c r="Y62" s="213"/>
      <c r="Z62" s="213"/>
      <c r="AA62" s="213"/>
      <c r="AB62" s="213"/>
      <c r="AC62" s="213"/>
      <c r="AD62" s="213"/>
      <c r="AE62" s="213" t="s">
        <v>152</v>
      </c>
      <c r="AF62" s="213"/>
      <c r="AG62" s="213"/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</row>
    <row r="63" spans="1:60" outlineLevel="1" x14ac:dyDescent="0.2">
      <c r="A63" s="214">
        <v>38</v>
      </c>
      <c r="B63" s="220" t="s">
        <v>188</v>
      </c>
      <c r="C63" s="265" t="s">
        <v>189</v>
      </c>
      <c r="D63" s="222" t="s">
        <v>148</v>
      </c>
      <c r="E63" s="229">
        <v>2</v>
      </c>
      <c r="F63" s="232">
        <f>H63+J63</f>
        <v>0</v>
      </c>
      <c r="G63" s="233">
        <f>ROUND(E63*F63,2)</f>
        <v>0</v>
      </c>
      <c r="H63" s="233"/>
      <c r="I63" s="233">
        <f>ROUND(E63*H63,2)</f>
        <v>0</v>
      </c>
      <c r="J63" s="233"/>
      <c r="K63" s="233">
        <f>ROUND(E63*J63,2)</f>
        <v>0</v>
      </c>
      <c r="L63" s="233">
        <v>21</v>
      </c>
      <c r="M63" s="233">
        <f>G63*(1+L63/100)</f>
        <v>0</v>
      </c>
      <c r="N63" s="223">
        <v>1.3899999999999999E-2</v>
      </c>
      <c r="O63" s="223">
        <f>ROUND(E63*N63,5)</f>
        <v>2.7799999999999998E-2</v>
      </c>
      <c r="P63" s="223">
        <v>0</v>
      </c>
      <c r="Q63" s="223">
        <f>ROUND(E63*P63,5)</f>
        <v>0</v>
      </c>
      <c r="R63" s="223"/>
      <c r="S63" s="223"/>
      <c r="T63" s="224">
        <v>0</v>
      </c>
      <c r="U63" s="223">
        <f>ROUND(E63*T63,2)</f>
        <v>0</v>
      </c>
      <c r="V63" s="213"/>
      <c r="W63" s="213"/>
      <c r="X63" s="213"/>
      <c r="Y63" s="213"/>
      <c r="Z63" s="213"/>
      <c r="AA63" s="213"/>
      <c r="AB63" s="213"/>
      <c r="AC63" s="213"/>
      <c r="AD63" s="213"/>
      <c r="AE63" s="213" t="s">
        <v>152</v>
      </c>
      <c r="AF63" s="213"/>
      <c r="AG63" s="213"/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</row>
    <row r="64" spans="1:60" ht="22.5" outlineLevel="1" x14ac:dyDescent="0.2">
      <c r="A64" s="214">
        <v>39</v>
      </c>
      <c r="B64" s="220" t="s">
        <v>190</v>
      </c>
      <c r="C64" s="265" t="s">
        <v>191</v>
      </c>
      <c r="D64" s="222" t="s">
        <v>148</v>
      </c>
      <c r="E64" s="229">
        <v>2</v>
      </c>
      <c r="F64" s="232">
        <f>H64+J64</f>
        <v>0</v>
      </c>
      <c r="G64" s="233">
        <f>ROUND(E64*F64,2)</f>
        <v>0</v>
      </c>
      <c r="H64" s="233"/>
      <c r="I64" s="233">
        <f>ROUND(E64*H64,2)</f>
        <v>0</v>
      </c>
      <c r="J64" s="233"/>
      <c r="K64" s="233">
        <f>ROUND(E64*J64,2)</f>
        <v>0</v>
      </c>
      <c r="L64" s="233">
        <v>21</v>
      </c>
      <c r="M64" s="233">
        <f>G64*(1+L64/100)</f>
        <v>0</v>
      </c>
      <c r="N64" s="223">
        <v>3.15E-2</v>
      </c>
      <c r="O64" s="223">
        <f>ROUND(E64*N64,5)</f>
        <v>6.3E-2</v>
      </c>
      <c r="P64" s="223">
        <v>0</v>
      </c>
      <c r="Q64" s="223">
        <f>ROUND(E64*P64,5)</f>
        <v>0</v>
      </c>
      <c r="R64" s="223"/>
      <c r="S64" s="223"/>
      <c r="T64" s="224">
        <v>0</v>
      </c>
      <c r="U64" s="223">
        <f>ROUND(E64*T64,2)</f>
        <v>0</v>
      </c>
      <c r="V64" s="213"/>
      <c r="W64" s="213"/>
      <c r="X64" s="213"/>
      <c r="Y64" s="213"/>
      <c r="Z64" s="213"/>
      <c r="AA64" s="213"/>
      <c r="AB64" s="213"/>
      <c r="AC64" s="213"/>
      <c r="AD64" s="213"/>
      <c r="AE64" s="213" t="s">
        <v>152</v>
      </c>
      <c r="AF64" s="213"/>
      <c r="AG64" s="213"/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</row>
    <row r="65" spans="1:60" outlineLevel="1" x14ac:dyDescent="0.2">
      <c r="A65" s="214">
        <v>40</v>
      </c>
      <c r="B65" s="220" t="s">
        <v>192</v>
      </c>
      <c r="C65" s="265" t="s">
        <v>193</v>
      </c>
      <c r="D65" s="222" t="s">
        <v>148</v>
      </c>
      <c r="E65" s="229">
        <v>2</v>
      </c>
      <c r="F65" s="232">
        <f>H65+J65</f>
        <v>0</v>
      </c>
      <c r="G65" s="233">
        <f>ROUND(E65*F65,2)</f>
        <v>0</v>
      </c>
      <c r="H65" s="233"/>
      <c r="I65" s="233">
        <f>ROUND(E65*H65,2)</f>
        <v>0</v>
      </c>
      <c r="J65" s="233"/>
      <c r="K65" s="233">
        <f>ROUND(E65*J65,2)</f>
        <v>0</v>
      </c>
      <c r="L65" s="233">
        <v>21</v>
      </c>
      <c r="M65" s="233">
        <f>G65*(1+L65/100)</f>
        <v>0</v>
      </c>
      <c r="N65" s="223">
        <v>3.15E-2</v>
      </c>
      <c r="O65" s="223">
        <f>ROUND(E65*N65,5)</f>
        <v>6.3E-2</v>
      </c>
      <c r="P65" s="223">
        <v>0</v>
      </c>
      <c r="Q65" s="223">
        <f>ROUND(E65*P65,5)</f>
        <v>0</v>
      </c>
      <c r="R65" s="223"/>
      <c r="S65" s="223"/>
      <c r="T65" s="224">
        <v>0</v>
      </c>
      <c r="U65" s="223">
        <f>ROUND(E65*T65,2)</f>
        <v>0</v>
      </c>
      <c r="V65" s="213"/>
      <c r="W65" s="213"/>
      <c r="X65" s="213"/>
      <c r="Y65" s="213"/>
      <c r="Z65" s="213"/>
      <c r="AA65" s="213"/>
      <c r="AB65" s="213"/>
      <c r="AC65" s="213"/>
      <c r="AD65" s="213"/>
      <c r="AE65" s="213" t="s">
        <v>152</v>
      </c>
      <c r="AF65" s="213"/>
      <c r="AG65" s="213"/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</row>
    <row r="66" spans="1:60" ht="22.5" outlineLevel="1" x14ac:dyDescent="0.2">
      <c r="A66" s="214">
        <v>41</v>
      </c>
      <c r="B66" s="220" t="s">
        <v>194</v>
      </c>
      <c r="C66" s="265" t="s">
        <v>195</v>
      </c>
      <c r="D66" s="222" t="s">
        <v>148</v>
      </c>
      <c r="E66" s="229">
        <v>1</v>
      </c>
      <c r="F66" s="232">
        <f>H66+J66</f>
        <v>0</v>
      </c>
      <c r="G66" s="233">
        <f>ROUND(E66*F66,2)</f>
        <v>0</v>
      </c>
      <c r="H66" s="233"/>
      <c r="I66" s="233">
        <f>ROUND(E66*H66,2)</f>
        <v>0</v>
      </c>
      <c r="J66" s="233"/>
      <c r="K66" s="233">
        <f>ROUND(E66*J66,2)</f>
        <v>0</v>
      </c>
      <c r="L66" s="233">
        <v>21</v>
      </c>
      <c r="M66" s="233">
        <f>G66*(1+L66/100)</f>
        <v>0</v>
      </c>
      <c r="N66" s="223">
        <v>2.5999999999999999E-2</v>
      </c>
      <c r="O66" s="223">
        <f>ROUND(E66*N66,5)</f>
        <v>2.5999999999999999E-2</v>
      </c>
      <c r="P66" s="223">
        <v>0</v>
      </c>
      <c r="Q66" s="223">
        <f>ROUND(E66*P66,5)</f>
        <v>0</v>
      </c>
      <c r="R66" s="223"/>
      <c r="S66" s="223"/>
      <c r="T66" s="224">
        <v>0</v>
      </c>
      <c r="U66" s="223">
        <f>ROUND(E66*T66,2)</f>
        <v>0</v>
      </c>
      <c r="V66" s="213"/>
      <c r="W66" s="213"/>
      <c r="X66" s="213"/>
      <c r="Y66" s="213"/>
      <c r="Z66" s="213"/>
      <c r="AA66" s="213"/>
      <c r="AB66" s="213"/>
      <c r="AC66" s="213"/>
      <c r="AD66" s="213"/>
      <c r="AE66" s="213" t="s">
        <v>152</v>
      </c>
      <c r="AF66" s="213"/>
      <c r="AG66" s="213"/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3"/>
      <c r="BC66" s="213"/>
      <c r="BD66" s="213"/>
      <c r="BE66" s="213"/>
      <c r="BF66" s="213"/>
      <c r="BG66" s="213"/>
      <c r="BH66" s="213"/>
    </row>
    <row r="67" spans="1:60" outlineLevel="1" x14ac:dyDescent="0.2">
      <c r="A67" s="214">
        <v>42</v>
      </c>
      <c r="B67" s="220" t="s">
        <v>196</v>
      </c>
      <c r="C67" s="265" t="s">
        <v>197</v>
      </c>
      <c r="D67" s="222" t="s">
        <v>148</v>
      </c>
      <c r="E67" s="229">
        <v>2</v>
      </c>
      <c r="F67" s="232">
        <f>H67+J67</f>
        <v>0</v>
      </c>
      <c r="G67" s="233">
        <f>ROUND(E67*F67,2)</f>
        <v>0</v>
      </c>
      <c r="H67" s="233"/>
      <c r="I67" s="233">
        <f>ROUND(E67*H67,2)</f>
        <v>0</v>
      </c>
      <c r="J67" s="233"/>
      <c r="K67" s="233">
        <f>ROUND(E67*J67,2)</f>
        <v>0</v>
      </c>
      <c r="L67" s="233">
        <v>21</v>
      </c>
      <c r="M67" s="233">
        <f>G67*(1+L67/100)</f>
        <v>0</v>
      </c>
      <c r="N67" s="223">
        <v>2.4500000000000001E-2</v>
      </c>
      <c r="O67" s="223">
        <f>ROUND(E67*N67,5)</f>
        <v>4.9000000000000002E-2</v>
      </c>
      <c r="P67" s="223">
        <v>0</v>
      </c>
      <c r="Q67" s="223">
        <f>ROUND(E67*P67,5)</f>
        <v>0</v>
      </c>
      <c r="R67" s="223"/>
      <c r="S67" s="223"/>
      <c r="T67" s="224">
        <v>0</v>
      </c>
      <c r="U67" s="223">
        <f>ROUND(E67*T67,2)</f>
        <v>0</v>
      </c>
      <c r="V67" s="213"/>
      <c r="W67" s="213"/>
      <c r="X67" s="213"/>
      <c r="Y67" s="213"/>
      <c r="Z67" s="213"/>
      <c r="AA67" s="213"/>
      <c r="AB67" s="213"/>
      <c r="AC67" s="213"/>
      <c r="AD67" s="213"/>
      <c r="AE67" s="213" t="s">
        <v>152</v>
      </c>
      <c r="AF67" s="213"/>
      <c r="AG67" s="213"/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</row>
    <row r="68" spans="1:60" outlineLevel="1" x14ac:dyDescent="0.2">
      <c r="A68" s="214">
        <v>43</v>
      </c>
      <c r="B68" s="220" t="s">
        <v>198</v>
      </c>
      <c r="C68" s="265" t="s">
        <v>199</v>
      </c>
      <c r="D68" s="222" t="s">
        <v>148</v>
      </c>
      <c r="E68" s="229">
        <v>2</v>
      </c>
      <c r="F68" s="232">
        <f>H68+J68</f>
        <v>0</v>
      </c>
      <c r="G68" s="233">
        <f>ROUND(E68*F68,2)</f>
        <v>0</v>
      </c>
      <c r="H68" s="233"/>
      <c r="I68" s="233">
        <f>ROUND(E68*H68,2)</f>
        <v>0</v>
      </c>
      <c r="J68" s="233"/>
      <c r="K68" s="233">
        <f>ROUND(E68*J68,2)</f>
        <v>0</v>
      </c>
      <c r="L68" s="233">
        <v>21</v>
      </c>
      <c r="M68" s="233">
        <f>G68*(1+L68/100)</f>
        <v>0</v>
      </c>
      <c r="N68" s="223">
        <v>4.0000000000000001E-3</v>
      </c>
      <c r="O68" s="223">
        <f>ROUND(E68*N68,5)</f>
        <v>8.0000000000000002E-3</v>
      </c>
      <c r="P68" s="223">
        <v>0</v>
      </c>
      <c r="Q68" s="223">
        <f>ROUND(E68*P68,5)</f>
        <v>0</v>
      </c>
      <c r="R68" s="223"/>
      <c r="S68" s="223"/>
      <c r="T68" s="224">
        <v>0</v>
      </c>
      <c r="U68" s="223">
        <f>ROUND(E68*T68,2)</f>
        <v>0</v>
      </c>
      <c r="V68" s="213"/>
      <c r="W68" s="213"/>
      <c r="X68" s="213"/>
      <c r="Y68" s="213"/>
      <c r="Z68" s="213"/>
      <c r="AA68" s="213"/>
      <c r="AB68" s="213"/>
      <c r="AC68" s="213"/>
      <c r="AD68" s="213"/>
      <c r="AE68" s="213" t="s">
        <v>152</v>
      </c>
      <c r="AF68" s="213"/>
      <c r="AG68" s="213"/>
      <c r="AH68" s="213"/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3"/>
      <c r="AU68" s="213"/>
      <c r="AV68" s="213"/>
      <c r="AW68" s="213"/>
      <c r="AX68" s="213"/>
      <c r="AY68" s="213"/>
      <c r="AZ68" s="213"/>
      <c r="BA68" s="213"/>
      <c r="BB68" s="213"/>
      <c r="BC68" s="213"/>
      <c r="BD68" s="213"/>
      <c r="BE68" s="213"/>
      <c r="BF68" s="213"/>
      <c r="BG68" s="213"/>
      <c r="BH68" s="213"/>
    </row>
    <row r="69" spans="1:60" outlineLevel="1" x14ac:dyDescent="0.2">
      <c r="A69" s="214">
        <v>44</v>
      </c>
      <c r="B69" s="220" t="s">
        <v>200</v>
      </c>
      <c r="C69" s="265" t="s">
        <v>201</v>
      </c>
      <c r="D69" s="222" t="s">
        <v>148</v>
      </c>
      <c r="E69" s="229">
        <v>2</v>
      </c>
      <c r="F69" s="232">
        <f>H69+J69</f>
        <v>0</v>
      </c>
      <c r="G69" s="233">
        <f>ROUND(E69*F69,2)</f>
        <v>0</v>
      </c>
      <c r="H69" s="233"/>
      <c r="I69" s="233">
        <f>ROUND(E69*H69,2)</f>
        <v>0</v>
      </c>
      <c r="J69" s="233"/>
      <c r="K69" s="233">
        <f>ROUND(E69*J69,2)</f>
        <v>0</v>
      </c>
      <c r="L69" s="233">
        <v>21</v>
      </c>
      <c r="M69" s="233">
        <f>G69*(1+L69/100)</f>
        <v>0</v>
      </c>
      <c r="N69" s="223">
        <v>3.2000000000000001E-2</v>
      </c>
      <c r="O69" s="223">
        <f>ROUND(E69*N69,5)</f>
        <v>6.4000000000000001E-2</v>
      </c>
      <c r="P69" s="223">
        <v>0</v>
      </c>
      <c r="Q69" s="223">
        <f>ROUND(E69*P69,5)</f>
        <v>0</v>
      </c>
      <c r="R69" s="223"/>
      <c r="S69" s="223"/>
      <c r="T69" s="224">
        <v>0</v>
      </c>
      <c r="U69" s="223">
        <f>ROUND(E69*T69,2)</f>
        <v>0</v>
      </c>
      <c r="V69" s="213"/>
      <c r="W69" s="213"/>
      <c r="X69" s="213"/>
      <c r="Y69" s="213"/>
      <c r="Z69" s="213"/>
      <c r="AA69" s="213"/>
      <c r="AB69" s="213"/>
      <c r="AC69" s="213"/>
      <c r="AD69" s="213"/>
      <c r="AE69" s="213" t="s">
        <v>152</v>
      </c>
      <c r="AF69" s="213"/>
      <c r="AG69" s="213"/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3"/>
      <c r="BC69" s="213"/>
      <c r="BD69" s="213"/>
      <c r="BE69" s="213"/>
      <c r="BF69" s="213"/>
      <c r="BG69" s="213"/>
      <c r="BH69" s="213"/>
    </row>
    <row r="70" spans="1:60" outlineLevel="1" x14ac:dyDescent="0.2">
      <c r="A70" s="214">
        <v>45</v>
      </c>
      <c r="B70" s="220" t="s">
        <v>202</v>
      </c>
      <c r="C70" s="265" t="s">
        <v>203</v>
      </c>
      <c r="D70" s="222" t="s">
        <v>148</v>
      </c>
      <c r="E70" s="229">
        <v>2</v>
      </c>
      <c r="F70" s="232">
        <f>H70+J70</f>
        <v>0</v>
      </c>
      <c r="G70" s="233">
        <f>ROUND(E70*F70,2)</f>
        <v>0</v>
      </c>
      <c r="H70" s="233"/>
      <c r="I70" s="233">
        <f>ROUND(E70*H70,2)</f>
        <v>0</v>
      </c>
      <c r="J70" s="233"/>
      <c r="K70" s="233">
        <f>ROUND(E70*J70,2)</f>
        <v>0</v>
      </c>
      <c r="L70" s="233">
        <v>21</v>
      </c>
      <c r="M70" s="233">
        <f>G70*(1+L70/100)</f>
        <v>0</v>
      </c>
      <c r="N70" s="223">
        <v>2.8E-3</v>
      </c>
      <c r="O70" s="223">
        <f>ROUND(E70*N70,5)</f>
        <v>5.5999999999999999E-3</v>
      </c>
      <c r="P70" s="223">
        <v>0</v>
      </c>
      <c r="Q70" s="223">
        <f>ROUND(E70*P70,5)</f>
        <v>0</v>
      </c>
      <c r="R70" s="223"/>
      <c r="S70" s="223"/>
      <c r="T70" s="224">
        <v>0</v>
      </c>
      <c r="U70" s="223">
        <f>ROUND(E70*T70,2)</f>
        <v>0</v>
      </c>
      <c r="V70" s="213"/>
      <c r="W70" s="213"/>
      <c r="X70" s="213"/>
      <c r="Y70" s="213"/>
      <c r="Z70" s="213"/>
      <c r="AA70" s="213"/>
      <c r="AB70" s="213"/>
      <c r="AC70" s="213"/>
      <c r="AD70" s="213"/>
      <c r="AE70" s="213" t="s">
        <v>152</v>
      </c>
      <c r="AF70" s="213"/>
      <c r="AG70" s="213"/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</row>
    <row r="71" spans="1:60" outlineLevel="1" x14ac:dyDescent="0.2">
      <c r="A71" s="214">
        <v>46</v>
      </c>
      <c r="B71" s="220" t="s">
        <v>204</v>
      </c>
      <c r="C71" s="265" t="s">
        <v>205</v>
      </c>
      <c r="D71" s="222" t="s">
        <v>148</v>
      </c>
      <c r="E71" s="229">
        <v>4</v>
      </c>
      <c r="F71" s="232">
        <f>H71+J71</f>
        <v>0</v>
      </c>
      <c r="G71" s="233">
        <f>ROUND(E71*F71,2)</f>
        <v>0</v>
      </c>
      <c r="H71" s="233"/>
      <c r="I71" s="233">
        <f>ROUND(E71*H71,2)</f>
        <v>0</v>
      </c>
      <c r="J71" s="233"/>
      <c r="K71" s="233">
        <f>ROUND(E71*J71,2)</f>
        <v>0</v>
      </c>
      <c r="L71" s="233">
        <v>21</v>
      </c>
      <c r="M71" s="233">
        <f>G71*(1+L71/100)</f>
        <v>0</v>
      </c>
      <c r="N71" s="223">
        <v>2.8E-3</v>
      </c>
      <c r="O71" s="223">
        <f>ROUND(E71*N71,5)</f>
        <v>1.12E-2</v>
      </c>
      <c r="P71" s="223">
        <v>0</v>
      </c>
      <c r="Q71" s="223">
        <f>ROUND(E71*P71,5)</f>
        <v>0</v>
      </c>
      <c r="R71" s="223"/>
      <c r="S71" s="223"/>
      <c r="T71" s="224">
        <v>0</v>
      </c>
      <c r="U71" s="223">
        <f>ROUND(E71*T71,2)</f>
        <v>0</v>
      </c>
      <c r="V71" s="213"/>
      <c r="W71" s="213"/>
      <c r="X71" s="213"/>
      <c r="Y71" s="213"/>
      <c r="Z71" s="213"/>
      <c r="AA71" s="213"/>
      <c r="AB71" s="213"/>
      <c r="AC71" s="213"/>
      <c r="AD71" s="213"/>
      <c r="AE71" s="213" t="s">
        <v>152</v>
      </c>
      <c r="AF71" s="213"/>
      <c r="AG71" s="213"/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3"/>
      <c r="BC71" s="213"/>
      <c r="BD71" s="213"/>
      <c r="BE71" s="213"/>
      <c r="BF71" s="213"/>
      <c r="BG71" s="213"/>
      <c r="BH71" s="213"/>
    </row>
    <row r="72" spans="1:60" outlineLevel="1" x14ac:dyDescent="0.2">
      <c r="A72" s="214">
        <v>47</v>
      </c>
      <c r="B72" s="220" t="s">
        <v>206</v>
      </c>
      <c r="C72" s="265" t="s">
        <v>207</v>
      </c>
      <c r="D72" s="222" t="s">
        <v>148</v>
      </c>
      <c r="E72" s="229">
        <v>1</v>
      </c>
      <c r="F72" s="232">
        <f>H72+J72</f>
        <v>0</v>
      </c>
      <c r="G72" s="233">
        <f>ROUND(E72*F72,2)</f>
        <v>0</v>
      </c>
      <c r="H72" s="233"/>
      <c r="I72" s="233">
        <f>ROUND(E72*H72,2)</f>
        <v>0</v>
      </c>
      <c r="J72" s="233"/>
      <c r="K72" s="233">
        <f>ROUND(E72*J72,2)</f>
        <v>0</v>
      </c>
      <c r="L72" s="233">
        <v>21</v>
      </c>
      <c r="M72" s="233">
        <f>G72*(1+L72/100)</f>
        <v>0</v>
      </c>
      <c r="N72" s="223">
        <v>9.7999999999999997E-3</v>
      </c>
      <c r="O72" s="223">
        <f>ROUND(E72*N72,5)</f>
        <v>9.7999999999999997E-3</v>
      </c>
      <c r="P72" s="223">
        <v>0</v>
      </c>
      <c r="Q72" s="223">
        <f>ROUND(E72*P72,5)</f>
        <v>0</v>
      </c>
      <c r="R72" s="223"/>
      <c r="S72" s="223"/>
      <c r="T72" s="224">
        <v>0</v>
      </c>
      <c r="U72" s="223">
        <f>ROUND(E72*T72,2)</f>
        <v>0</v>
      </c>
      <c r="V72" s="213"/>
      <c r="W72" s="213"/>
      <c r="X72" s="213"/>
      <c r="Y72" s="213"/>
      <c r="Z72" s="213"/>
      <c r="AA72" s="213"/>
      <c r="AB72" s="213"/>
      <c r="AC72" s="213"/>
      <c r="AD72" s="213"/>
      <c r="AE72" s="213" t="s">
        <v>152</v>
      </c>
      <c r="AF72" s="213"/>
      <c r="AG72" s="213"/>
      <c r="AH72" s="213"/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  <c r="AV72" s="213"/>
      <c r="AW72" s="213"/>
      <c r="AX72" s="213"/>
      <c r="AY72" s="213"/>
      <c r="AZ72" s="213"/>
      <c r="BA72" s="213"/>
      <c r="BB72" s="213"/>
      <c r="BC72" s="213"/>
      <c r="BD72" s="213"/>
      <c r="BE72" s="213"/>
      <c r="BF72" s="213"/>
      <c r="BG72" s="213"/>
      <c r="BH72" s="213"/>
    </row>
    <row r="73" spans="1:60" outlineLevel="1" x14ac:dyDescent="0.2">
      <c r="A73" s="214">
        <v>48</v>
      </c>
      <c r="B73" s="220" t="s">
        <v>208</v>
      </c>
      <c r="C73" s="265" t="s">
        <v>209</v>
      </c>
      <c r="D73" s="222" t="s">
        <v>112</v>
      </c>
      <c r="E73" s="229">
        <v>379</v>
      </c>
      <c r="F73" s="232">
        <f>H73+J73</f>
        <v>0</v>
      </c>
      <c r="G73" s="233">
        <f>ROUND(E73*F73,2)</f>
        <v>0</v>
      </c>
      <c r="H73" s="233"/>
      <c r="I73" s="233">
        <f>ROUND(E73*H73,2)</f>
        <v>0</v>
      </c>
      <c r="J73" s="233"/>
      <c r="K73" s="233">
        <f>ROUND(E73*J73,2)</f>
        <v>0</v>
      </c>
      <c r="L73" s="233">
        <v>21</v>
      </c>
      <c r="M73" s="233">
        <f>G73*(1+L73/100)</f>
        <v>0</v>
      </c>
      <c r="N73" s="223">
        <v>8.0000000000000007E-5</v>
      </c>
      <c r="O73" s="223">
        <f>ROUND(E73*N73,5)</f>
        <v>3.032E-2</v>
      </c>
      <c r="P73" s="223">
        <v>0</v>
      </c>
      <c r="Q73" s="223">
        <f>ROUND(E73*P73,5)</f>
        <v>0</v>
      </c>
      <c r="R73" s="223"/>
      <c r="S73" s="223"/>
      <c r="T73" s="224">
        <v>3.4000000000000002E-2</v>
      </c>
      <c r="U73" s="223">
        <f>ROUND(E73*T73,2)</f>
        <v>12.89</v>
      </c>
      <c r="V73" s="213"/>
      <c r="W73" s="213"/>
      <c r="X73" s="213"/>
      <c r="Y73" s="213"/>
      <c r="Z73" s="213"/>
      <c r="AA73" s="213"/>
      <c r="AB73" s="213"/>
      <c r="AC73" s="213"/>
      <c r="AD73" s="213"/>
      <c r="AE73" s="213" t="s">
        <v>101</v>
      </c>
      <c r="AF73" s="213"/>
      <c r="AG73" s="213"/>
      <c r="AH73" s="213"/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  <c r="BD73" s="213"/>
      <c r="BE73" s="213"/>
      <c r="BF73" s="213"/>
      <c r="BG73" s="213"/>
      <c r="BH73" s="213"/>
    </row>
    <row r="74" spans="1:60" outlineLevel="1" x14ac:dyDescent="0.2">
      <c r="A74" s="214">
        <v>49</v>
      </c>
      <c r="B74" s="220" t="s">
        <v>210</v>
      </c>
      <c r="C74" s="265" t="s">
        <v>211</v>
      </c>
      <c r="D74" s="222" t="s">
        <v>112</v>
      </c>
      <c r="E74" s="229">
        <v>379</v>
      </c>
      <c r="F74" s="232">
        <f>H74+J74</f>
        <v>0</v>
      </c>
      <c r="G74" s="233">
        <f>ROUND(E74*F74,2)</f>
        <v>0</v>
      </c>
      <c r="H74" s="233"/>
      <c r="I74" s="233">
        <f>ROUND(E74*H74,2)</f>
        <v>0</v>
      </c>
      <c r="J74" s="233"/>
      <c r="K74" s="233">
        <f>ROUND(E74*J74,2)</f>
        <v>0</v>
      </c>
      <c r="L74" s="233">
        <v>21</v>
      </c>
      <c r="M74" s="233">
        <f>G74*(1+L74/100)</f>
        <v>0</v>
      </c>
      <c r="N74" s="223">
        <v>8.0000000000000007E-5</v>
      </c>
      <c r="O74" s="223">
        <f>ROUND(E74*N74,5)</f>
        <v>3.032E-2</v>
      </c>
      <c r="P74" s="223">
        <v>0</v>
      </c>
      <c r="Q74" s="223">
        <f>ROUND(E74*P74,5)</f>
        <v>0</v>
      </c>
      <c r="R74" s="223"/>
      <c r="S74" s="223"/>
      <c r="T74" s="224">
        <v>0</v>
      </c>
      <c r="U74" s="223">
        <f>ROUND(E74*T74,2)</f>
        <v>0</v>
      </c>
      <c r="V74" s="213"/>
      <c r="W74" s="213"/>
      <c r="X74" s="213"/>
      <c r="Y74" s="213"/>
      <c r="Z74" s="213"/>
      <c r="AA74" s="213"/>
      <c r="AB74" s="213"/>
      <c r="AC74" s="213"/>
      <c r="AD74" s="213"/>
      <c r="AE74" s="213" t="s">
        <v>152</v>
      </c>
      <c r="AF74" s="213"/>
      <c r="AG74" s="213"/>
      <c r="AH74" s="213"/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3"/>
      <c r="BD74" s="213"/>
      <c r="BE74" s="213"/>
      <c r="BF74" s="213"/>
      <c r="BG74" s="213"/>
      <c r="BH74" s="213"/>
    </row>
    <row r="75" spans="1:60" outlineLevel="1" x14ac:dyDescent="0.2">
      <c r="A75" s="214">
        <v>50</v>
      </c>
      <c r="B75" s="220" t="s">
        <v>204</v>
      </c>
      <c r="C75" s="265" t="s">
        <v>212</v>
      </c>
      <c r="D75" s="222" t="s">
        <v>213</v>
      </c>
      <c r="E75" s="229">
        <v>10</v>
      </c>
      <c r="F75" s="232">
        <f>H75+J75</f>
        <v>0</v>
      </c>
      <c r="G75" s="233">
        <f>ROUND(E75*F75,2)</f>
        <v>0</v>
      </c>
      <c r="H75" s="233"/>
      <c r="I75" s="233">
        <f>ROUND(E75*H75,2)</f>
        <v>0</v>
      </c>
      <c r="J75" s="233"/>
      <c r="K75" s="233">
        <f>ROUND(E75*J75,2)</f>
        <v>0</v>
      </c>
      <c r="L75" s="233">
        <v>21</v>
      </c>
      <c r="M75" s="233">
        <f>G75*(1+L75/100)</f>
        <v>0</v>
      </c>
      <c r="N75" s="223">
        <v>8.0000000000000007E-5</v>
      </c>
      <c r="O75" s="223">
        <f>ROUND(E75*N75,5)</f>
        <v>8.0000000000000004E-4</v>
      </c>
      <c r="P75" s="223">
        <v>0</v>
      </c>
      <c r="Q75" s="223">
        <f>ROUND(E75*P75,5)</f>
        <v>0</v>
      </c>
      <c r="R75" s="223"/>
      <c r="S75" s="223"/>
      <c r="T75" s="224">
        <v>0</v>
      </c>
      <c r="U75" s="223">
        <f>ROUND(E75*T75,2)</f>
        <v>0</v>
      </c>
      <c r="V75" s="213"/>
      <c r="W75" s="213"/>
      <c r="X75" s="213"/>
      <c r="Y75" s="213"/>
      <c r="Z75" s="213"/>
      <c r="AA75" s="213"/>
      <c r="AB75" s="213"/>
      <c r="AC75" s="213"/>
      <c r="AD75" s="213"/>
      <c r="AE75" s="213" t="s">
        <v>152</v>
      </c>
      <c r="AF75" s="213"/>
      <c r="AG75" s="213"/>
      <c r="AH75" s="213"/>
      <c r="AI75" s="213"/>
      <c r="AJ75" s="213"/>
      <c r="AK75" s="213"/>
      <c r="AL75" s="213"/>
      <c r="AM75" s="213"/>
      <c r="AN75" s="213"/>
      <c r="AO75" s="213"/>
      <c r="AP75" s="213"/>
      <c r="AQ75" s="213"/>
      <c r="AR75" s="213"/>
      <c r="AS75" s="213"/>
      <c r="AT75" s="213"/>
      <c r="AU75" s="213"/>
      <c r="AV75" s="213"/>
      <c r="AW75" s="213"/>
      <c r="AX75" s="213"/>
      <c r="AY75" s="213"/>
      <c r="AZ75" s="213"/>
      <c r="BA75" s="213"/>
      <c r="BB75" s="213"/>
      <c r="BC75" s="213"/>
      <c r="BD75" s="213"/>
      <c r="BE75" s="213"/>
      <c r="BF75" s="213"/>
      <c r="BG75" s="213"/>
      <c r="BH75" s="213"/>
    </row>
    <row r="76" spans="1:60" outlineLevel="1" x14ac:dyDescent="0.2">
      <c r="A76" s="214">
        <v>51</v>
      </c>
      <c r="B76" s="220" t="s">
        <v>214</v>
      </c>
      <c r="C76" s="265" t="s">
        <v>215</v>
      </c>
      <c r="D76" s="222" t="s">
        <v>112</v>
      </c>
      <c r="E76" s="229">
        <v>373.3</v>
      </c>
      <c r="F76" s="232">
        <f>H76+J76</f>
        <v>0</v>
      </c>
      <c r="G76" s="233">
        <f>ROUND(E76*F76,2)</f>
        <v>0</v>
      </c>
      <c r="H76" s="233"/>
      <c r="I76" s="233">
        <f>ROUND(E76*H76,2)</f>
        <v>0</v>
      </c>
      <c r="J76" s="233"/>
      <c r="K76" s="233">
        <f>ROUND(E76*J76,2)</f>
        <v>0</v>
      </c>
      <c r="L76" s="233">
        <v>21</v>
      </c>
      <c r="M76" s="233">
        <f>G76*(1+L76/100)</f>
        <v>0</v>
      </c>
      <c r="N76" s="223">
        <v>0</v>
      </c>
      <c r="O76" s="223">
        <f>ROUND(E76*N76,5)</f>
        <v>0</v>
      </c>
      <c r="P76" s="223">
        <v>0</v>
      </c>
      <c r="Q76" s="223">
        <f>ROUND(E76*P76,5)</f>
        <v>0</v>
      </c>
      <c r="R76" s="223"/>
      <c r="S76" s="223"/>
      <c r="T76" s="224">
        <v>0.21</v>
      </c>
      <c r="U76" s="223">
        <f>ROUND(E76*T76,2)</f>
        <v>78.39</v>
      </c>
      <c r="V76" s="213"/>
      <c r="W76" s="213"/>
      <c r="X76" s="213"/>
      <c r="Y76" s="213"/>
      <c r="Z76" s="213"/>
      <c r="AA76" s="213"/>
      <c r="AB76" s="213"/>
      <c r="AC76" s="213"/>
      <c r="AD76" s="213"/>
      <c r="AE76" s="213" t="s">
        <v>101</v>
      </c>
      <c r="AF76" s="213"/>
      <c r="AG76" s="213"/>
      <c r="AH76" s="213"/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  <c r="AS76" s="213"/>
      <c r="AT76" s="213"/>
      <c r="AU76" s="213"/>
      <c r="AV76" s="213"/>
      <c r="AW76" s="213"/>
      <c r="AX76" s="213"/>
      <c r="AY76" s="213"/>
      <c r="AZ76" s="213"/>
      <c r="BA76" s="213"/>
      <c r="BB76" s="213"/>
      <c r="BC76" s="213"/>
      <c r="BD76" s="213"/>
      <c r="BE76" s="213"/>
      <c r="BF76" s="213"/>
      <c r="BG76" s="213"/>
      <c r="BH76" s="213"/>
    </row>
    <row r="77" spans="1:60" outlineLevel="1" x14ac:dyDescent="0.2">
      <c r="A77" s="214">
        <v>52</v>
      </c>
      <c r="B77" s="220" t="s">
        <v>216</v>
      </c>
      <c r="C77" s="265" t="s">
        <v>217</v>
      </c>
      <c r="D77" s="222" t="s">
        <v>112</v>
      </c>
      <c r="E77" s="229">
        <v>373</v>
      </c>
      <c r="F77" s="232">
        <f>H77+J77</f>
        <v>0</v>
      </c>
      <c r="G77" s="233">
        <f>ROUND(E77*F77,2)</f>
        <v>0</v>
      </c>
      <c r="H77" s="233"/>
      <c r="I77" s="233">
        <f>ROUND(E77*H77,2)</f>
        <v>0</v>
      </c>
      <c r="J77" s="233"/>
      <c r="K77" s="233">
        <f>ROUND(E77*J77,2)</f>
        <v>0</v>
      </c>
      <c r="L77" s="233">
        <v>21</v>
      </c>
      <c r="M77" s="233">
        <f>G77*(1+L77/100)</f>
        <v>0</v>
      </c>
      <c r="N77" s="223">
        <v>0</v>
      </c>
      <c r="O77" s="223">
        <f>ROUND(E77*N77,5)</f>
        <v>0</v>
      </c>
      <c r="P77" s="223">
        <v>0</v>
      </c>
      <c r="Q77" s="223">
        <f>ROUND(E77*P77,5)</f>
        <v>0</v>
      </c>
      <c r="R77" s="223"/>
      <c r="S77" s="223"/>
      <c r="T77" s="224">
        <v>4.3999999999999997E-2</v>
      </c>
      <c r="U77" s="223">
        <f>ROUND(E77*T77,2)</f>
        <v>16.41</v>
      </c>
      <c r="V77" s="213"/>
      <c r="W77" s="213"/>
      <c r="X77" s="213"/>
      <c r="Y77" s="213"/>
      <c r="Z77" s="213"/>
      <c r="AA77" s="213"/>
      <c r="AB77" s="213"/>
      <c r="AC77" s="213"/>
      <c r="AD77" s="213"/>
      <c r="AE77" s="213" t="s">
        <v>101</v>
      </c>
      <c r="AF77" s="213"/>
      <c r="AG77" s="213"/>
      <c r="AH77" s="213"/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3"/>
      <c r="AU77" s="213"/>
      <c r="AV77" s="213"/>
      <c r="AW77" s="213"/>
      <c r="AX77" s="213"/>
      <c r="AY77" s="213"/>
      <c r="AZ77" s="213"/>
      <c r="BA77" s="213"/>
      <c r="BB77" s="213"/>
      <c r="BC77" s="213"/>
      <c r="BD77" s="213"/>
      <c r="BE77" s="213"/>
      <c r="BF77" s="213"/>
      <c r="BG77" s="213"/>
      <c r="BH77" s="213"/>
    </row>
    <row r="78" spans="1:60" outlineLevel="1" x14ac:dyDescent="0.2">
      <c r="A78" s="214">
        <v>53</v>
      </c>
      <c r="B78" s="220" t="s">
        <v>218</v>
      </c>
      <c r="C78" s="265" t="s">
        <v>219</v>
      </c>
      <c r="D78" s="222" t="s">
        <v>148</v>
      </c>
      <c r="E78" s="229">
        <v>4</v>
      </c>
      <c r="F78" s="232">
        <f>H78+J78</f>
        <v>0</v>
      </c>
      <c r="G78" s="233">
        <f>ROUND(E78*F78,2)</f>
        <v>0</v>
      </c>
      <c r="H78" s="233"/>
      <c r="I78" s="233">
        <f>ROUND(E78*H78,2)</f>
        <v>0</v>
      </c>
      <c r="J78" s="233"/>
      <c r="K78" s="233">
        <f>ROUND(E78*J78,2)</f>
        <v>0</v>
      </c>
      <c r="L78" s="233">
        <v>21</v>
      </c>
      <c r="M78" s="233">
        <f>G78*(1+L78/100)</f>
        <v>0</v>
      </c>
      <c r="N78" s="223">
        <v>2.4000000000000001E-4</v>
      </c>
      <c r="O78" s="223">
        <f>ROUND(E78*N78,5)</f>
        <v>9.6000000000000002E-4</v>
      </c>
      <c r="P78" s="223">
        <v>0</v>
      </c>
      <c r="Q78" s="223">
        <f>ROUND(E78*P78,5)</f>
        <v>0</v>
      </c>
      <c r="R78" s="223"/>
      <c r="S78" s="223"/>
      <c r="T78" s="224">
        <v>0.4</v>
      </c>
      <c r="U78" s="223">
        <f>ROUND(E78*T78,2)</f>
        <v>1.6</v>
      </c>
      <c r="V78" s="213"/>
      <c r="W78" s="213"/>
      <c r="X78" s="213"/>
      <c r="Y78" s="213"/>
      <c r="Z78" s="213"/>
      <c r="AA78" s="213"/>
      <c r="AB78" s="213"/>
      <c r="AC78" s="213"/>
      <c r="AD78" s="213"/>
      <c r="AE78" s="213" t="s">
        <v>101</v>
      </c>
      <c r="AF78" s="213"/>
      <c r="AG78" s="213"/>
      <c r="AH78" s="213"/>
      <c r="AI78" s="213"/>
      <c r="AJ78" s="213"/>
      <c r="AK78" s="213"/>
      <c r="AL78" s="213"/>
      <c r="AM78" s="213"/>
      <c r="AN78" s="213"/>
      <c r="AO78" s="213"/>
      <c r="AP78" s="213"/>
      <c r="AQ78" s="213"/>
      <c r="AR78" s="213"/>
      <c r="AS78" s="213"/>
      <c r="AT78" s="213"/>
      <c r="AU78" s="213"/>
      <c r="AV78" s="213"/>
      <c r="AW78" s="213"/>
      <c r="AX78" s="213"/>
      <c r="AY78" s="213"/>
      <c r="AZ78" s="213"/>
      <c r="BA78" s="213"/>
      <c r="BB78" s="213"/>
      <c r="BC78" s="213"/>
      <c r="BD78" s="213"/>
      <c r="BE78" s="213"/>
      <c r="BF78" s="213"/>
      <c r="BG78" s="213"/>
      <c r="BH78" s="213"/>
    </row>
    <row r="79" spans="1:60" outlineLevel="1" x14ac:dyDescent="0.2">
      <c r="A79" s="214">
        <v>54</v>
      </c>
      <c r="B79" s="220" t="s">
        <v>220</v>
      </c>
      <c r="C79" s="265" t="s">
        <v>221</v>
      </c>
      <c r="D79" s="222" t="s">
        <v>112</v>
      </c>
      <c r="E79" s="229">
        <v>373</v>
      </c>
      <c r="F79" s="232">
        <f>H79+J79</f>
        <v>0</v>
      </c>
      <c r="G79" s="233">
        <f>ROUND(E79*F79,2)</f>
        <v>0</v>
      </c>
      <c r="H79" s="233"/>
      <c r="I79" s="233">
        <f>ROUND(E79*H79,2)</f>
        <v>0</v>
      </c>
      <c r="J79" s="233"/>
      <c r="K79" s="233">
        <f>ROUND(E79*J79,2)</f>
        <v>0</v>
      </c>
      <c r="L79" s="233">
        <v>21</v>
      </c>
      <c r="M79" s="233">
        <f>G79*(1+L79/100)</f>
        <v>0</v>
      </c>
      <c r="N79" s="223">
        <v>0</v>
      </c>
      <c r="O79" s="223">
        <f>ROUND(E79*N79,5)</f>
        <v>0</v>
      </c>
      <c r="P79" s="223">
        <v>0</v>
      </c>
      <c r="Q79" s="223">
        <f>ROUND(E79*P79,5)</f>
        <v>0</v>
      </c>
      <c r="R79" s="223"/>
      <c r="S79" s="223"/>
      <c r="T79" s="224">
        <v>2.5999999999999999E-2</v>
      </c>
      <c r="U79" s="223">
        <f>ROUND(E79*T79,2)</f>
        <v>9.6999999999999993</v>
      </c>
      <c r="V79" s="213"/>
      <c r="W79" s="213"/>
      <c r="X79" s="213"/>
      <c r="Y79" s="213"/>
      <c r="Z79" s="213"/>
      <c r="AA79" s="213"/>
      <c r="AB79" s="213"/>
      <c r="AC79" s="213"/>
      <c r="AD79" s="213"/>
      <c r="AE79" s="213" t="s">
        <v>101</v>
      </c>
      <c r="AF79" s="213"/>
      <c r="AG79" s="213"/>
      <c r="AH79" s="213"/>
      <c r="AI79" s="213"/>
      <c r="AJ79" s="213"/>
      <c r="AK79" s="213"/>
      <c r="AL79" s="213"/>
      <c r="AM79" s="213"/>
      <c r="AN79" s="213"/>
      <c r="AO79" s="213"/>
      <c r="AP79" s="213"/>
      <c r="AQ79" s="213"/>
      <c r="AR79" s="213"/>
      <c r="AS79" s="213"/>
      <c r="AT79" s="213"/>
      <c r="AU79" s="213"/>
      <c r="AV79" s="213"/>
      <c r="AW79" s="213"/>
      <c r="AX79" s="213"/>
      <c r="AY79" s="213"/>
      <c r="AZ79" s="213"/>
      <c r="BA79" s="213"/>
      <c r="BB79" s="213"/>
      <c r="BC79" s="213"/>
      <c r="BD79" s="213"/>
      <c r="BE79" s="213"/>
      <c r="BF79" s="213"/>
      <c r="BG79" s="213"/>
      <c r="BH79" s="213"/>
    </row>
    <row r="80" spans="1:60" outlineLevel="1" x14ac:dyDescent="0.2">
      <c r="A80" s="214">
        <v>55</v>
      </c>
      <c r="B80" s="220" t="s">
        <v>222</v>
      </c>
      <c r="C80" s="265" t="s">
        <v>223</v>
      </c>
      <c r="D80" s="222" t="s">
        <v>224</v>
      </c>
      <c r="E80" s="229">
        <v>125</v>
      </c>
      <c r="F80" s="232">
        <f>H80+J80</f>
        <v>0</v>
      </c>
      <c r="G80" s="233">
        <f>ROUND(E80*F80,2)</f>
        <v>0</v>
      </c>
      <c r="H80" s="233"/>
      <c r="I80" s="233">
        <f>ROUND(E80*H80,2)</f>
        <v>0</v>
      </c>
      <c r="J80" s="233"/>
      <c r="K80" s="233">
        <f>ROUND(E80*J80,2)</f>
        <v>0</v>
      </c>
      <c r="L80" s="233">
        <v>21</v>
      </c>
      <c r="M80" s="233">
        <f>G80*(1+L80/100)</f>
        <v>0</v>
      </c>
      <c r="N80" s="223">
        <v>1E-3</v>
      </c>
      <c r="O80" s="223">
        <f>ROUND(E80*N80,5)</f>
        <v>0.125</v>
      </c>
      <c r="P80" s="223">
        <v>0</v>
      </c>
      <c r="Q80" s="223">
        <f>ROUND(E80*P80,5)</f>
        <v>0</v>
      </c>
      <c r="R80" s="223"/>
      <c r="S80" s="223"/>
      <c r="T80" s="224">
        <v>0</v>
      </c>
      <c r="U80" s="223">
        <f>ROUND(E80*T80,2)</f>
        <v>0</v>
      </c>
      <c r="V80" s="213"/>
      <c r="W80" s="213"/>
      <c r="X80" s="213"/>
      <c r="Y80" s="213"/>
      <c r="Z80" s="213"/>
      <c r="AA80" s="213"/>
      <c r="AB80" s="213"/>
      <c r="AC80" s="213"/>
      <c r="AD80" s="213"/>
      <c r="AE80" s="213" t="s">
        <v>152</v>
      </c>
      <c r="AF80" s="213"/>
      <c r="AG80" s="213"/>
      <c r="AH80" s="213"/>
      <c r="AI80" s="213"/>
      <c r="AJ80" s="213"/>
      <c r="AK80" s="213"/>
      <c r="AL80" s="213"/>
      <c r="AM80" s="213"/>
      <c r="AN80" s="213"/>
      <c r="AO80" s="213"/>
      <c r="AP80" s="213"/>
      <c r="AQ80" s="213"/>
      <c r="AR80" s="213"/>
      <c r="AS80" s="213"/>
      <c r="AT80" s="213"/>
      <c r="AU80" s="213"/>
      <c r="AV80" s="213"/>
      <c r="AW80" s="213"/>
      <c r="AX80" s="213"/>
      <c r="AY80" s="213"/>
      <c r="AZ80" s="213"/>
      <c r="BA80" s="213"/>
      <c r="BB80" s="213"/>
      <c r="BC80" s="213"/>
      <c r="BD80" s="213"/>
      <c r="BE80" s="213"/>
      <c r="BF80" s="213"/>
      <c r="BG80" s="213"/>
      <c r="BH80" s="213"/>
    </row>
    <row r="81" spans="1:60" outlineLevel="1" x14ac:dyDescent="0.2">
      <c r="A81" s="214"/>
      <c r="B81" s="220"/>
      <c r="C81" s="266" t="s">
        <v>225</v>
      </c>
      <c r="D81" s="225"/>
      <c r="E81" s="230">
        <v>125</v>
      </c>
      <c r="F81" s="233"/>
      <c r="G81" s="233"/>
      <c r="H81" s="233"/>
      <c r="I81" s="233"/>
      <c r="J81" s="233"/>
      <c r="K81" s="233"/>
      <c r="L81" s="233"/>
      <c r="M81" s="233"/>
      <c r="N81" s="223"/>
      <c r="O81" s="223"/>
      <c r="P81" s="223"/>
      <c r="Q81" s="223"/>
      <c r="R81" s="223"/>
      <c r="S81" s="223"/>
      <c r="T81" s="224"/>
      <c r="U81" s="223"/>
      <c r="V81" s="213"/>
      <c r="W81" s="213"/>
      <c r="X81" s="213"/>
      <c r="Y81" s="213"/>
      <c r="Z81" s="213"/>
      <c r="AA81" s="213"/>
      <c r="AB81" s="213"/>
      <c r="AC81" s="213"/>
      <c r="AD81" s="213"/>
      <c r="AE81" s="213" t="s">
        <v>103</v>
      </c>
      <c r="AF81" s="213">
        <v>0</v>
      </c>
      <c r="AG81" s="213"/>
      <c r="AH81" s="213"/>
      <c r="AI81" s="213"/>
      <c r="AJ81" s="213"/>
      <c r="AK81" s="213"/>
      <c r="AL81" s="213"/>
      <c r="AM81" s="213"/>
      <c r="AN81" s="213"/>
      <c r="AO81" s="213"/>
      <c r="AP81" s="213"/>
      <c r="AQ81" s="213"/>
      <c r="AR81" s="213"/>
      <c r="AS81" s="213"/>
      <c r="AT81" s="213"/>
      <c r="AU81" s="213"/>
      <c r="AV81" s="213"/>
      <c r="AW81" s="213"/>
      <c r="AX81" s="213"/>
      <c r="AY81" s="213"/>
      <c r="AZ81" s="213"/>
      <c r="BA81" s="213"/>
      <c r="BB81" s="213"/>
      <c r="BC81" s="213"/>
      <c r="BD81" s="213"/>
      <c r="BE81" s="213"/>
      <c r="BF81" s="213"/>
      <c r="BG81" s="213"/>
      <c r="BH81" s="213"/>
    </row>
    <row r="82" spans="1:60" outlineLevel="1" x14ac:dyDescent="0.2">
      <c r="A82" s="214">
        <v>56</v>
      </c>
      <c r="B82" s="220" t="s">
        <v>204</v>
      </c>
      <c r="C82" s="265" t="s">
        <v>226</v>
      </c>
      <c r="D82" s="222" t="s">
        <v>213</v>
      </c>
      <c r="E82" s="229">
        <v>4</v>
      </c>
      <c r="F82" s="232">
        <f>H82+J82</f>
        <v>0</v>
      </c>
      <c r="G82" s="233">
        <f>ROUND(E82*F82,2)</f>
        <v>0</v>
      </c>
      <c r="H82" s="233"/>
      <c r="I82" s="233">
        <f>ROUND(E82*H82,2)</f>
        <v>0</v>
      </c>
      <c r="J82" s="233"/>
      <c r="K82" s="233">
        <f>ROUND(E82*J82,2)</f>
        <v>0</v>
      </c>
      <c r="L82" s="233">
        <v>21</v>
      </c>
      <c r="M82" s="233">
        <f>G82*(1+L82/100)</f>
        <v>0</v>
      </c>
      <c r="N82" s="223">
        <v>1E-3</v>
      </c>
      <c r="O82" s="223">
        <f>ROUND(E82*N82,5)</f>
        <v>4.0000000000000001E-3</v>
      </c>
      <c r="P82" s="223">
        <v>0</v>
      </c>
      <c r="Q82" s="223">
        <f>ROUND(E82*P82,5)</f>
        <v>0</v>
      </c>
      <c r="R82" s="223"/>
      <c r="S82" s="223"/>
      <c r="T82" s="224">
        <v>0</v>
      </c>
      <c r="U82" s="223">
        <f>ROUND(E82*T82,2)</f>
        <v>0</v>
      </c>
      <c r="V82" s="213"/>
      <c r="W82" s="213"/>
      <c r="X82" s="213"/>
      <c r="Y82" s="213"/>
      <c r="Z82" s="213"/>
      <c r="AA82" s="213"/>
      <c r="AB82" s="213"/>
      <c r="AC82" s="213"/>
      <c r="AD82" s="213"/>
      <c r="AE82" s="213" t="s">
        <v>152</v>
      </c>
      <c r="AF82" s="213"/>
      <c r="AG82" s="213"/>
      <c r="AH82" s="213"/>
      <c r="AI82" s="213"/>
      <c r="AJ82" s="213"/>
      <c r="AK82" s="213"/>
      <c r="AL82" s="213"/>
      <c r="AM82" s="213"/>
      <c r="AN82" s="213"/>
      <c r="AO82" s="213"/>
      <c r="AP82" s="213"/>
      <c r="AQ82" s="213"/>
      <c r="AR82" s="213"/>
      <c r="AS82" s="213"/>
      <c r="AT82" s="213"/>
      <c r="AU82" s="213"/>
      <c r="AV82" s="213"/>
      <c r="AW82" s="213"/>
      <c r="AX82" s="213"/>
      <c r="AY82" s="213"/>
      <c r="AZ82" s="213"/>
      <c r="BA82" s="213"/>
      <c r="BB82" s="213"/>
      <c r="BC82" s="213"/>
      <c r="BD82" s="213"/>
      <c r="BE82" s="213"/>
      <c r="BF82" s="213"/>
      <c r="BG82" s="213"/>
      <c r="BH82" s="213"/>
    </row>
    <row r="83" spans="1:60" x14ac:dyDescent="0.2">
      <c r="A83" s="215" t="s">
        <v>96</v>
      </c>
      <c r="B83" s="221" t="s">
        <v>61</v>
      </c>
      <c r="C83" s="267" t="s">
        <v>62</v>
      </c>
      <c r="D83" s="226"/>
      <c r="E83" s="231"/>
      <c r="F83" s="234"/>
      <c r="G83" s="234">
        <f>SUMIF(AE84:AE85,"&lt;&gt;NOR",G84:G85)</f>
        <v>0</v>
      </c>
      <c r="H83" s="234"/>
      <c r="I83" s="234">
        <f>SUM(I84:I85)</f>
        <v>0</v>
      </c>
      <c r="J83" s="234"/>
      <c r="K83" s="234">
        <f>SUM(K84:K85)</f>
        <v>0</v>
      </c>
      <c r="L83" s="234"/>
      <c r="M83" s="234">
        <f>SUM(M84:M85)</f>
        <v>0</v>
      </c>
      <c r="N83" s="227"/>
      <c r="O83" s="227">
        <f>SUM(O84:O85)</f>
        <v>0</v>
      </c>
      <c r="P83" s="227"/>
      <c r="Q83" s="227">
        <f>SUM(Q84:Q85)</f>
        <v>0</v>
      </c>
      <c r="R83" s="227"/>
      <c r="S83" s="227"/>
      <c r="T83" s="228"/>
      <c r="U83" s="227">
        <f>SUM(U84:U85)</f>
        <v>0.7</v>
      </c>
      <c r="AE83" t="s">
        <v>97</v>
      </c>
    </row>
    <row r="84" spans="1:60" outlineLevel="1" x14ac:dyDescent="0.2">
      <c r="A84" s="214">
        <v>57</v>
      </c>
      <c r="B84" s="220" t="s">
        <v>227</v>
      </c>
      <c r="C84" s="265" t="s">
        <v>228</v>
      </c>
      <c r="D84" s="222" t="s">
        <v>112</v>
      </c>
      <c r="E84" s="229">
        <v>19</v>
      </c>
      <c r="F84" s="232">
        <f>H84+J84</f>
        <v>0</v>
      </c>
      <c r="G84" s="233">
        <f>ROUND(E84*F84,2)</f>
        <v>0</v>
      </c>
      <c r="H84" s="233"/>
      <c r="I84" s="233">
        <f>ROUND(E84*H84,2)</f>
        <v>0</v>
      </c>
      <c r="J84" s="233"/>
      <c r="K84" s="233">
        <f>ROUND(E84*J84,2)</f>
        <v>0</v>
      </c>
      <c r="L84" s="233">
        <v>21</v>
      </c>
      <c r="M84" s="233">
        <f>G84*(1+L84/100)</f>
        <v>0</v>
      </c>
      <c r="N84" s="223">
        <v>0</v>
      </c>
      <c r="O84" s="223">
        <f>ROUND(E84*N84,5)</f>
        <v>0</v>
      </c>
      <c r="P84" s="223">
        <v>0</v>
      </c>
      <c r="Q84" s="223">
        <f>ROUND(E84*P84,5)</f>
        <v>0</v>
      </c>
      <c r="R84" s="223"/>
      <c r="S84" s="223"/>
      <c r="T84" s="224">
        <v>3.6999999999999998E-2</v>
      </c>
      <c r="U84" s="223">
        <f>ROUND(E84*T84,2)</f>
        <v>0.7</v>
      </c>
      <c r="V84" s="213"/>
      <c r="W84" s="213"/>
      <c r="X84" s="213"/>
      <c r="Y84" s="213"/>
      <c r="Z84" s="213"/>
      <c r="AA84" s="213"/>
      <c r="AB84" s="213"/>
      <c r="AC84" s="213"/>
      <c r="AD84" s="213"/>
      <c r="AE84" s="213" t="s">
        <v>101</v>
      </c>
      <c r="AF84" s="213"/>
      <c r="AG84" s="213"/>
      <c r="AH84" s="213"/>
      <c r="AI84" s="213"/>
      <c r="AJ84" s="213"/>
      <c r="AK84" s="213"/>
      <c r="AL84" s="213"/>
      <c r="AM84" s="213"/>
      <c r="AN84" s="213"/>
      <c r="AO84" s="213"/>
      <c r="AP84" s="213"/>
      <c r="AQ84" s="213"/>
      <c r="AR84" s="213"/>
      <c r="AS84" s="213"/>
      <c r="AT84" s="213"/>
      <c r="AU84" s="213"/>
      <c r="AV84" s="213"/>
      <c r="AW84" s="213"/>
      <c r="AX84" s="213"/>
      <c r="AY84" s="213"/>
      <c r="AZ84" s="213"/>
      <c r="BA84" s="213"/>
      <c r="BB84" s="213"/>
      <c r="BC84" s="213"/>
      <c r="BD84" s="213"/>
      <c r="BE84" s="213"/>
      <c r="BF84" s="213"/>
      <c r="BG84" s="213"/>
      <c r="BH84" s="213"/>
    </row>
    <row r="85" spans="1:60" outlineLevel="1" x14ac:dyDescent="0.2">
      <c r="A85" s="214"/>
      <c r="B85" s="220"/>
      <c r="C85" s="266" t="s">
        <v>229</v>
      </c>
      <c r="D85" s="225"/>
      <c r="E85" s="230">
        <v>19</v>
      </c>
      <c r="F85" s="233"/>
      <c r="G85" s="233"/>
      <c r="H85" s="233"/>
      <c r="I85" s="233"/>
      <c r="J85" s="233"/>
      <c r="K85" s="233"/>
      <c r="L85" s="233"/>
      <c r="M85" s="233"/>
      <c r="N85" s="223"/>
      <c r="O85" s="223"/>
      <c r="P85" s="223"/>
      <c r="Q85" s="223"/>
      <c r="R85" s="223"/>
      <c r="S85" s="223"/>
      <c r="T85" s="224"/>
      <c r="U85" s="223"/>
      <c r="V85" s="213"/>
      <c r="W85" s="213"/>
      <c r="X85" s="213"/>
      <c r="Y85" s="213"/>
      <c r="Z85" s="213"/>
      <c r="AA85" s="213"/>
      <c r="AB85" s="213"/>
      <c r="AC85" s="213"/>
      <c r="AD85" s="213"/>
      <c r="AE85" s="213" t="s">
        <v>103</v>
      </c>
      <c r="AF85" s="213">
        <v>0</v>
      </c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</row>
    <row r="86" spans="1:60" x14ac:dyDescent="0.2">
      <c r="A86" s="215" t="s">
        <v>96</v>
      </c>
      <c r="B86" s="221" t="s">
        <v>63</v>
      </c>
      <c r="C86" s="267" t="s">
        <v>64</v>
      </c>
      <c r="D86" s="226"/>
      <c r="E86" s="231"/>
      <c r="F86" s="234"/>
      <c r="G86" s="234">
        <f>SUMIF(AE87:AE92,"&lt;&gt;NOR",G87:G92)</f>
        <v>0</v>
      </c>
      <c r="H86" s="234"/>
      <c r="I86" s="234">
        <f>SUM(I87:I92)</f>
        <v>0</v>
      </c>
      <c r="J86" s="234"/>
      <c r="K86" s="234">
        <f>SUM(K87:K92)</f>
        <v>0</v>
      </c>
      <c r="L86" s="234"/>
      <c r="M86" s="234">
        <f>SUM(M87:M92)</f>
        <v>0</v>
      </c>
      <c r="N86" s="227"/>
      <c r="O86" s="227">
        <f>SUM(O87:O92)</f>
        <v>0</v>
      </c>
      <c r="P86" s="227"/>
      <c r="Q86" s="227">
        <f>SUM(Q87:Q92)</f>
        <v>0</v>
      </c>
      <c r="R86" s="227"/>
      <c r="S86" s="227"/>
      <c r="T86" s="228"/>
      <c r="U86" s="227">
        <f>SUM(U87:U92)</f>
        <v>1.05</v>
      </c>
      <c r="AE86" t="s">
        <v>97</v>
      </c>
    </row>
    <row r="87" spans="1:60" outlineLevel="1" x14ac:dyDescent="0.2">
      <c r="A87" s="214">
        <v>58</v>
      </c>
      <c r="B87" s="220" t="s">
        <v>230</v>
      </c>
      <c r="C87" s="265" t="s">
        <v>231</v>
      </c>
      <c r="D87" s="222" t="s">
        <v>106</v>
      </c>
      <c r="E87" s="229">
        <v>1.3375999999999999</v>
      </c>
      <c r="F87" s="232">
        <f>H87+J87</f>
        <v>0</v>
      </c>
      <c r="G87" s="233">
        <f>ROUND(E87*F87,2)</f>
        <v>0</v>
      </c>
      <c r="H87" s="233"/>
      <c r="I87" s="233">
        <f>ROUND(E87*H87,2)</f>
        <v>0</v>
      </c>
      <c r="J87" s="233"/>
      <c r="K87" s="233">
        <f>ROUND(E87*J87,2)</f>
        <v>0</v>
      </c>
      <c r="L87" s="233">
        <v>21</v>
      </c>
      <c r="M87" s="233">
        <f>G87*(1+L87/100)</f>
        <v>0</v>
      </c>
      <c r="N87" s="223">
        <v>0</v>
      </c>
      <c r="O87" s="223">
        <f>ROUND(E87*N87,5)</f>
        <v>0</v>
      </c>
      <c r="P87" s="223">
        <v>0</v>
      </c>
      <c r="Q87" s="223">
        <f>ROUND(E87*P87,5)</f>
        <v>0</v>
      </c>
      <c r="R87" s="223"/>
      <c r="S87" s="223"/>
      <c r="T87" s="224">
        <v>9.9000000000000005E-2</v>
      </c>
      <c r="U87" s="223">
        <f>ROUND(E87*T87,2)</f>
        <v>0.13</v>
      </c>
      <c r="V87" s="213"/>
      <c r="W87" s="213"/>
      <c r="X87" s="213"/>
      <c r="Y87" s="213"/>
      <c r="Z87" s="213"/>
      <c r="AA87" s="213"/>
      <c r="AB87" s="213"/>
      <c r="AC87" s="213"/>
      <c r="AD87" s="213"/>
      <c r="AE87" s="213" t="s">
        <v>101</v>
      </c>
      <c r="AF87" s="213"/>
      <c r="AG87" s="213"/>
      <c r="AH87" s="213"/>
      <c r="AI87" s="213"/>
      <c r="AJ87" s="213"/>
      <c r="AK87" s="213"/>
      <c r="AL87" s="213"/>
      <c r="AM87" s="213"/>
      <c r="AN87" s="213"/>
      <c r="AO87" s="213"/>
      <c r="AP87" s="213"/>
      <c r="AQ87" s="213"/>
      <c r="AR87" s="213"/>
      <c r="AS87" s="213"/>
      <c r="AT87" s="213"/>
      <c r="AU87" s="213"/>
      <c r="AV87" s="213"/>
      <c r="AW87" s="213"/>
      <c r="AX87" s="213"/>
      <c r="AY87" s="213"/>
      <c r="AZ87" s="213"/>
      <c r="BA87" s="213"/>
      <c r="BB87" s="213"/>
      <c r="BC87" s="213"/>
      <c r="BD87" s="213"/>
      <c r="BE87" s="213"/>
      <c r="BF87" s="213"/>
      <c r="BG87" s="213"/>
      <c r="BH87" s="213"/>
    </row>
    <row r="88" spans="1:60" outlineLevel="1" x14ac:dyDescent="0.2">
      <c r="A88" s="214"/>
      <c r="B88" s="220"/>
      <c r="C88" s="266" t="s">
        <v>107</v>
      </c>
      <c r="D88" s="225"/>
      <c r="E88" s="230">
        <v>1.3375999999999999</v>
      </c>
      <c r="F88" s="233"/>
      <c r="G88" s="233"/>
      <c r="H88" s="233"/>
      <c r="I88" s="233"/>
      <c r="J88" s="233"/>
      <c r="K88" s="233"/>
      <c r="L88" s="233"/>
      <c r="M88" s="233"/>
      <c r="N88" s="223"/>
      <c r="O88" s="223"/>
      <c r="P88" s="223"/>
      <c r="Q88" s="223"/>
      <c r="R88" s="223"/>
      <c r="S88" s="223"/>
      <c r="T88" s="224"/>
      <c r="U88" s="223"/>
      <c r="V88" s="213"/>
      <c r="W88" s="213"/>
      <c r="X88" s="213"/>
      <c r="Y88" s="213"/>
      <c r="Z88" s="213"/>
      <c r="AA88" s="213"/>
      <c r="AB88" s="213"/>
      <c r="AC88" s="213"/>
      <c r="AD88" s="213"/>
      <c r="AE88" s="213" t="s">
        <v>103</v>
      </c>
      <c r="AF88" s="213">
        <v>0</v>
      </c>
      <c r="AG88" s="213"/>
      <c r="AH88" s="213"/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13"/>
      <c r="AX88" s="213"/>
      <c r="AY88" s="213"/>
      <c r="AZ88" s="213"/>
      <c r="BA88" s="213"/>
      <c r="BB88" s="213"/>
      <c r="BC88" s="213"/>
      <c r="BD88" s="213"/>
      <c r="BE88" s="213"/>
      <c r="BF88" s="213"/>
      <c r="BG88" s="213"/>
      <c r="BH88" s="213"/>
    </row>
    <row r="89" spans="1:60" outlineLevel="1" x14ac:dyDescent="0.2">
      <c r="A89" s="214">
        <v>59</v>
      </c>
      <c r="B89" s="220" t="s">
        <v>232</v>
      </c>
      <c r="C89" s="265" t="s">
        <v>233</v>
      </c>
      <c r="D89" s="222" t="s">
        <v>106</v>
      </c>
      <c r="E89" s="229">
        <v>1.3375999999999999</v>
      </c>
      <c r="F89" s="232">
        <f>H89+J89</f>
        <v>0</v>
      </c>
      <c r="G89" s="233">
        <f>ROUND(E89*F89,2)</f>
        <v>0</v>
      </c>
      <c r="H89" s="233"/>
      <c r="I89" s="233">
        <f>ROUND(E89*H89,2)</f>
        <v>0</v>
      </c>
      <c r="J89" s="233"/>
      <c r="K89" s="233">
        <f>ROUND(E89*J89,2)</f>
        <v>0</v>
      </c>
      <c r="L89" s="233">
        <v>21</v>
      </c>
      <c r="M89" s="233">
        <f>G89*(1+L89/100)</f>
        <v>0</v>
      </c>
      <c r="N89" s="223">
        <v>0</v>
      </c>
      <c r="O89" s="223">
        <f>ROUND(E89*N89,5)</f>
        <v>0</v>
      </c>
      <c r="P89" s="223">
        <v>0</v>
      </c>
      <c r="Q89" s="223">
        <f>ROUND(E89*P89,5)</f>
        <v>0</v>
      </c>
      <c r="R89" s="223"/>
      <c r="S89" s="223"/>
      <c r="T89" s="224">
        <v>0.68799999999999994</v>
      </c>
      <c r="U89" s="223">
        <f>ROUND(E89*T89,2)</f>
        <v>0.92</v>
      </c>
      <c r="V89" s="213"/>
      <c r="W89" s="213"/>
      <c r="X89" s="213"/>
      <c r="Y89" s="213"/>
      <c r="Z89" s="213"/>
      <c r="AA89" s="213"/>
      <c r="AB89" s="213"/>
      <c r="AC89" s="213"/>
      <c r="AD89" s="213"/>
      <c r="AE89" s="213" t="s">
        <v>101</v>
      </c>
      <c r="AF89" s="213"/>
      <c r="AG89" s="213"/>
      <c r="AH89" s="213"/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13"/>
      <c r="AX89" s="213"/>
      <c r="AY89" s="213"/>
      <c r="AZ89" s="213"/>
      <c r="BA89" s="213"/>
      <c r="BB89" s="213"/>
      <c r="BC89" s="213"/>
      <c r="BD89" s="213"/>
      <c r="BE89" s="213"/>
      <c r="BF89" s="213"/>
      <c r="BG89" s="213"/>
      <c r="BH89" s="213"/>
    </row>
    <row r="90" spans="1:60" outlineLevel="1" x14ac:dyDescent="0.2">
      <c r="A90" s="214"/>
      <c r="B90" s="220"/>
      <c r="C90" s="266" t="s">
        <v>107</v>
      </c>
      <c r="D90" s="225"/>
      <c r="E90" s="230">
        <v>1.3375999999999999</v>
      </c>
      <c r="F90" s="233"/>
      <c r="G90" s="233"/>
      <c r="H90" s="233"/>
      <c r="I90" s="233"/>
      <c r="J90" s="233"/>
      <c r="K90" s="233"/>
      <c r="L90" s="233"/>
      <c r="M90" s="233"/>
      <c r="N90" s="223"/>
      <c r="O90" s="223"/>
      <c r="P90" s="223"/>
      <c r="Q90" s="223"/>
      <c r="R90" s="223"/>
      <c r="S90" s="223"/>
      <c r="T90" s="224"/>
      <c r="U90" s="223"/>
      <c r="V90" s="213"/>
      <c r="W90" s="213"/>
      <c r="X90" s="213"/>
      <c r="Y90" s="213"/>
      <c r="Z90" s="213"/>
      <c r="AA90" s="213"/>
      <c r="AB90" s="213"/>
      <c r="AC90" s="213"/>
      <c r="AD90" s="213"/>
      <c r="AE90" s="213" t="s">
        <v>103</v>
      </c>
      <c r="AF90" s="213">
        <v>0</v>
      </c>
      <c r="AG90" s="213"/>
      <c r="AH90" s="213"/>
      <c r="AI90" s="213"/>
      <c r="AJ90" s="213"/>
      <c r="AK90" s="213"/>
      <c r="AL90" s="213"/>
      <c r="AM90" s="213"/>
      <c r="AN90" s="213"/>
      <c r="AO90" s="213"/>
      <c r="AP90" s="213"/>
      <c r="AQ90" s="213"/>
      <c r="AR90" s="213"/>
      <c r="AS90" s="213"/>
      <c r="AT90" s="213"/>
      <c r="AU90" s="213"/>
      <c r="AV90" s="213"/>
      <c r="AW90" s="213"/>
      <c r="AX90" s="213"/>
      <c r="AY90" s="213"/>
      <c r="AZ90" s="213"/>
      <c r="BA90" s="213"/>
      <c r="BB90" s="213"/>
      <c r="BC90" s="213"/>
      <c r="BD90" s="213"/>
      <c r="BE90" s="213"/>
      <c r="BF90" s="213"/>
      <c r="BG90" s="213"/>
      <c r="BH90" s="213"/>
    </row>
    <row r="91" spans="1:60" outlineLevel="1" x14ac:dyDescent="0.2">
      <c r="A91" s="214">
        <v>60</v>
      </c>
      <c r="B91" s="220" t="s">
        <v>234</v>
      </c>
      <c r="C91" s="265" t="s">
        <v>235</v>
      </c>
      <c r="D91" s="222" t="s">
        <v>106</v>
      </c>
      <c r="E91" s="229">
        <v>9.3632000000000009</v>
      </c>
      <c r="F91" s="232">
        <f>H91+J91</f>
        <v>0</v>
      </c>
      <c r="G91" s="233">
        <f>ROUND(E91*F91,2)</f>
        <v>0</v>
      </c>
      <c r="H91" s="233"/>
      <c r="I91" s="233">
        <f>ROUND(E91*H91,2)</f>
        <v>0</v>
      </c>
      <c r="J91" s="233"/>
      <c r="K91" s="233">
        <f>ROUND(E91*J91,2)</f>
        <v>0</v>
      </c>
      <c r="L91" s="233">
        <v>21</v>
      </c>
      <c r="M91" s="233">
        <f>G91*(1+L91/100)</f>
        <v>0</v>
      </c>
      <c r="N91" s="223">
        <v>0</v>
      </c>
      <c r="O91" s="223">
        <f>ROUND(E91*N91,5)</f>
        <v>0</v>
      </c>
      <c r="P91" s="223">
        <v>0</v>
      </c>
      <c r="Q91" s="223">
        <f>ROUND(E91*P91,5)</f>
        <v>0</v>
      </c>
      <c r="R91" s="223"/>
      <c r="S91" s="223"/>
      <c r="T91" s="224">
        <v>0</v>
      </c>
      <c r="U91" s="223">
        <f>ROUND(E91*T91,2)</f>
        <v>0</v>
      </c>
      <c r="V91" s="213"/>
      <c r="W91" s="213"/>
      <c r="X91" s="213"/>
      <c r="Y91" s="213"/>
      <c r="Z91" s="213"/>
      <c r="AA91" s="213"/>
      <c r="AB91" s="213"/>
      <c r="AC91" s="213"/>
      <c r="AD91" s="213"/>
      <c r="AE91" s="213" t="s">
        <v>101</v>
      </c>
      <c r="AF91" s="213"/>
      <c r="AG91" s="213"/>
      <c r="AH91" s="213"/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3"/>
      <c r="BC91" s="213"/>
      <c r="BD91" s="213"/>
      <c r="BE91" s="213"/>
      <c r="BF91" s="213"/>
      <c r="BG91" s="213"/>
      <c r="BH91" s="213"/>
    </row>
    <row r="92" spans="1:60" outlineLevel="1" x14ac:dyDescent="0.2">
      <c r="A92" s="214"/>
      <c r="B92" s="220"/>
      <c r="C92" s="266" t="s">
        <v>236</v>
      </c>
      <c r="D92" s="225"/>
      <c r="E92" s="230">
        <v>9.3632000000000009</v>
      </c>
      <c r="F92" s="233"/>
      <c r="G92" s="233"/>
      <c r="H92" s="233"/>
      <c r="I92" s="233"/>
      <c r="J92" s="233"/>
      <c r="K92" s="233"/>
      <c r="L92" s="233"/>
      <c r="M92" s="233"/>
      <c r="N92" s="223"/>
      <c r="O92" s="223"/>
      <c r="P92" s="223"/>
      <c r="Q92" s="223"/>
      <c r="R92" s="223"/>
      <c r="S92" s="223"/>
      <c r="T92" s="224"/>
      <c r="U92" s="223"/>
      <c r="V92" s="213"/>
      <c r="W92" s="213"/>
      <c r="X92" s="213"/>
      <c r="Y92" s="213"/>
      <c r="Z92" s="213"/>
      <c r="AA92" s="213"/>
      <c r="AB92" s="213"/>
      <c r="AC92" s="213"/>
      <c r="AD92" s="213"/>
      <c r="AE92" s="213" t="s">
        <v>103</v>
      </c>
      <c r="AF92" s="213">
        <v>0</v>
      </c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13"/>
      <c r="AY92" s="213"/>
      <c r="AZ92" s="213"/>
      <c r="BA92" s="213"/>
      <c r="BB92" s="213"/>
      <c r="BC92" s="213"/>
      <c r="BD92" s="213"/>
      <c r="BE92" s="213"/>
      <c r="BF92" s="213"/>
      <c r="BG92" s="213"/>
      <c r="BH92" s="213"/>
    </row>
    <row r="93" spans="1:60" x14ac:dyDescent="0.2">
      <c r="A93" s="215" t="s">
        <v>96</v>
      </c>
      <c r="B93" s="221" t="s">
        <v>65</v>
      </c>
      <c r="C93" s="267" t="s">
        <v>66</v>
      </c>
      <c r="D93" s="226"/>
      <c r="E93" s="231"/>
      <c r="F93" s="234"/>
      <c r="G93" s="234">
        <f>SUMIF(AE94:AE95,"&lt;&gt;NOR",G94:G95)</f>
        <v>0</v>
      </c>
      <c r="H93" s="234"/>
      <c r="I93" s="234">
        <f>SUM(I94:I95)</f>
        <v>0</v>
      </c>
      <c r="J93" s="234"/>
      <c r="K93" s="234">
        <f>SUM(K94:K95)</f>
        <v>0</v>
      </c>
      <c r="L93" s="234"/>
      <c r="M93" s="234">
        <f>SUM(M94:M95)</f>
        <v>0</v>
      </c>
      <c r="N93" s="227"/>
      <c r="O93" s="227">
        <f>SUM(O94:O95)</f>
        <v>0</v>
      </c>
      <c r="P93" s="227"/>
      <c r="Q93" s="227">
        <f>SUM(Q94:Q95)</f>
        <v>0</v>
      </c>
      <c r="R93" s="227"/>
      <c r="S93" s="227"/>
      <c r="T93" s="228"/>
      <c r="U93" s="227">
        <f>SUM(U94:U95)</f>
        <v>36.26</v>
      </c>
      <c r="AE93" t="s">
        <v>97</v>
      </c>
    </row>
    <row r="94" spans="1:60" outlineLevel="1" x14ac:dyDescent="0.2">
      <c r="A94" s="214">
        <v>61</v>
      </c>
      <c r="B94" s="220" t="s">
        <v>237</v>
      </c>
      <c r="C94" s="265" t="s">
        <v>238</v>
      </c>
      <c r="D94" s="222" t="s">
        <v>106</v>
      </c>
      <c r="E94" s="229">
        <v>4.827</v>
      </c>
      <c r="F94" s="232">
        <f>H94+J94</f>
        <v>0</v>
      </c>
      <c r="G94" s="233">
        <f>ROUND(E94*F94,2)</f>
        <v>0</v>
      </c>
      <c r="H94" s="233"/>
      <c r="I94" s="233">
        <f>ROUND(E94*H94,2)</f>
        <v>0</v>
      </c>
      <c r="J94" s="233"/>
      <c r="K94" s="233">
        <f>ROUND(E94*J94,2)</f>
        <v>0</v>
      </c>
      <c r="L94" s="233">
        <v>21</v>
      </c>
      <c r="M94" s="233">
        <f>G94*(1+L94/100)</f>
        <v>0</v>
      </c>
      <c r="N94" s="223">
        <v>0</v>
      </c>
      <c r="O94" s="223">
        <f>ROUND(E94*N94,5)</f>
        <v>0</v>
      </c>
      <c r="P94" s="223">
        <v>0</v>
      </c>
      <c r="Q94" s="223">
        <f>ROUND(E94*P94,5)</f>
        <v>0</v>
      </c>
      <c r="R94" s="223"/>
      <c r="S94" s="223"/>
      <c r="T94" s="224">
        <v>0.02</v>
      </c>
      <c r="U94" s="223">
        <f>ROUND(E94*T94,2)</f>
        <v>0.1</v>
      </c>
      <c r="V94" s="213"/>
      <c r="W94" s="213"/>
      <c r="X94" s="213"/>
      <c r="Y94" s="213"/>
      <c r="Z94" s="213"/>
      <c r="AA94" s="213"/>
      <c r="AB94" s="213"/>
      <c r="AC94" s="213"/>
      <c r="AD94" s="213"/>
      <c r="AE94" s="213" t="s">
        <v>101</v>
      </c>
      <c r="AF94" s="213"/>
      <c r="AG94" s="213"/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13"/>
      <c r="AY94" s="213"/>
      <c r="AZ94" s="213"/>
      <c r="BA94" s="213"/>
      <c r="BB94" s="213"/>
      <c r="BC94" s="213"/>
      <c r="BD94" s="213"/>
      <c r="BE94" s="213"/>
      <c r="BF94" s="213"/>
      <c r="BG94" s="213"/>
      <c r="BH94" s="213"/>
    </row>
    <row r="95" spans="1:60" outlineLevel="1" x14ac:dyDescent="0.2">
      <c r="A95" s="214">
        <v>62</v>
      </c>
      <c r="B95" s="220" t="s">
        <v>239</v>
      </c>
      <c r="C95" s="265" t="s">
        <v>240</v>
      </c>
      <c r="D95" s="222" t="s">
        <v>106</v>
      </c>
      <c r="E95" s="229">
        <v>170.97559999999999</v>
      </c>
      <c r="F95" s="232">
        <f>H95+J95</f>
        <v>0</v>
      </c>
      <c r="G95" s="233">
        <f>ROUND(E95*F95,2)</f>
        <v>0</v>
      </c>
      <c r="H95" s="233"/>
      <c r="I95" s="233">
        <f>ROUND(E95*H95,2)</f>
        <v>0</v>
      </c>
      <c r="J95" s="233"/>
      <c r="K95" s="233">
        <f>ROUND(E95*J95,2)</f>
        <v>0</v>
      </c>
      <c r="L95" s="233">
        <v>21</v>
      </c>
      <c r="M95" s="233">
        <f>G95*(1+L95/100)</f>
        <v>0</v>
      </c>
      <c r="N95" s="223">
        <v>0</v>
      </c>
      <c r="O95" s="223">
        <f>ROUND(E95*N95,5)</f>
        <v>0</v>
      </c>
      <c r="P95" s="223">
        <v>0</v>
      </c>
      <c r="Q95" s="223">
        <f>ROUND(E95*P95,5)</f>
        <v>0</v>
      </c>
      <c r="R95" s="223"/>
      <c r="S95" s="223"/>
      <c r="T95" s="224">
        <v>0.21149999999999999</v>
      </c>
      <c r="U95" s="223">
        <f>ROUND(E95*T95,2)</f>
        <v>36.159999999999997</v>
      </c>
      <c r="V95" s="213"/>
      <c r="W95" s="213"/>
      <c r="X95" s="213"/>
      <c r="Y95" s="213"/>
      <c r="Z95" s="213"/>
      <c r="AA95" s="213"/>
      <c r="AB95" s="213"/>
      <c r="AC95" s="213"/>
      <c r="AD95" s="213"/>
      <c r="AE95" s="213" t="s">
        <v>101</v>
      </c>
      <c r="AF95" s="213"/>
      <c r="AG95" s="213"/>
      <c r="AH95" s="213"/>
      <c r="AI95" s="213"/>
      <c r="AJ95" s="213"/>
      <c r="AK95" s="213"/>
      <c r="AL95" s="213"/>
      <c r="AM95" s="213"/>
      <c r="AN95" s="213"/>
      <c r="AO95" s="213"/>
      <c r="AP95" s="213"/>
      <c r="AQ95" s="213"/>
      <c r="AR95" s="213"/>
      <c r="AS95" s="213"/>
      <c r="AT95" s="213"/>
      <c r="AU95" s="213"/>
      <c r="AV95" s="213"/>
      <c r="AW95" s="213"/>
      <c r="AX95" s="213"/>
      <c r="AY95" s="213"/>
      <c r="AZ95" s="213"/>
      <c r="BA95" s="213"/>
      <c r="BB95" s="213"/>
      <c r="BC95" s="213"/>
      <c r="BD95" s="213"/>
      <c r="BE95" s="213"/>
      <c r="BF95" s="213"/>
      <c r="BG95" s="213"/>
      <c r="BH95" s="213"/>
    </row>
    <row r="96" spans="1:60" x14ac:dyDescent="0.2">
      <c r="A96" s="215" t="s">
        <v>96</v>
      </c>
      <c r="B96" s="221" t="s">
        <v>67</v>
      </c>
      <c r="C96" s="267" t="s">
        <v>68</v>
      </c>
      <c r="D96" s="226"/>
      <c r="E96" s="231"/>
      <c r="F96" s="234"/>
      <c r="G96" s="234">
        <f>SUMIF(AE97:AE97,"&lt;&gt;NOR",G97:G97)</f>
        <v>0</v>
      </c>
      <c r="H96" s="234"/>
      <c r="I96" s="234">
        <f>SUM(I97:I97)</f>
        <v>0</v>
      </c>
      <c r="J96" s="234"/>
      <c r="K96" s="234">
        <f>SUM(K97:K97)</f>
        <v>0</v>
      </c>
      <c r="L96" s="234"/>
      <c r="M96" s="234">
        <f>SUM(M97:M97)</f>
        <v>0</v>
      </c>
      <c r="N96" s="227"/>
      <c r="O96" s="227">
        <f>SUM(O97:O97)</f>
        <v>0</v>
      </c>
      <c r="P96" s="227"/>
      <c r="Q96" s="227">
        <f>SUM(Q97:Q97)</f>
        <v>0</v>
      </c>
      <c r="R96" s="227"/>
      <c r="S96" s="227"/>
      <c r="T96" s="228"/>
      <c r="U96" s="227">
        <f>SUM(U97:U97)</f>
        <v>7.43</v>
      </c>
      <c r="AE96" t="s">
        <v>97</v>
      </c>
    </row>
    <row r="97" spans="1:60" outlineLevel="1" x14ac:dyDescent="0.2">
      <c r="A97" s="214">
        <v>63</v>
      </c>
      <c r="B97" s="220" t="s">
        <v>241</v>
      </c>
      <c r="C97" s="265" t="s">
        <v>242</v>
      </c>
      <c r="D97" s="222" t="s">
        <v>243</v>
      </c>
      <c r="E97" s="229">
        <v>1</v>
      </c>
      <c r="F97" s="232">
        <f>H97+J97</f>
        <v>0</v>
      </c>
      <c r="G97" s="233">
        <f>ROUND(E97*F97,2)</f>
        <v>0</v>
      </c>
      <c r="H97" s="233"/>
      <c r="I97" s="233">
        <f>ROUND(E97*H97,2)</f>
        <v>0</v>
      </c>
      <c r="J97" s="233"/>
      <c r="K97" s="233">
        <f>ROUND(E97*J97,2)</f>
        <v>0</v>
      </c>
      <c r="L97" s="233">
        <v>21</v>
      </c>
      <c r="M97" s="233">
        <f>G97*(1+L97/100)</f>
        <v>0</v>
      </c>
      <c r="N97" s="223">
        <v>0</v>
      </c>
      <c r="O97" s="223">
        <f>ROUND(E97*N97,5)</f>
        <v>0</v>
      </c>
      <c r="P97" s="223">
        <v>0</v>
      </c>
      <c r="Q97" s="223">
        <f>ROUND(E97*P97,5)</f>
        <v>0</v>
      </c>
      <c r="R97" s="223"/>
      <c r="S97" s="223"/>
      <c r="T97" s="224">
        <v>7.43</v>
      </c>
      <c r="U97" s="223">
        <f>ROUND(E97*T97,2)</f>
        <v>7.43</v>
      </c>
      <c r="V97" s="213"/>
      <c r="W97" s="213"/>
      <c r="X97" s="213"/>
      <c r="Y97" s="213"/>
      <c r="Z97" s="213"/>
      <c r="AA97" s="213"/>
      <c r="AB97" s="213"/>
      <c r="AC97" s="213"/>
      <c r="AD97" s="213"/>
      <c r="AE97" s="213" t="s">
        <v>101</v>
      </c>
      <c r="AF97" s="213"/>
      <c r="AG97" s="213"/>
      <c r="AH97" s="213"/>
      <c r="AI97" s="213"/>
      <c r="AJ97" s="213"/>
      <c r="AK97" s="213"/>
      <c r="AL97" s="213"/>
      <c r="AM97" s="213"/>
      <c r="AN97" s="213"/>
      <c r="AO97" s="213"/>
      <c r="AP97" s="213"/>
      <c r="AQ97" s="213"/>
      <c r="AR97" s="213"/>
      <c r="AS97" s="213"/>
      <c r="AT97" s="213"/>
      <c r="AU97" s="213"/>
      <c r="AV97" s="213"/>
      <c r="AW97" s="213"/>
      <c r="AX97" s="213"/>
      <c r="AY97" s="213"/>
      <c r="AZ97" s="213"/>
      <c r="BA97" s="213"/>
      <c r="BB97" s="213"/>
      <c r="BC97" s="213"/>
      <c r="BD97" s="213"/>
      <c r="BE97" s="213"/>
      <c r="BF97" s="213"/>
      <c r="BG97" s="213"/>
      <c r="BH97" s="213"/>
    </row>
    <row r="98" spans="1:60" x14ac:dyDescent="0.2">
      <c r="A98" s="215" t="s">
        <v>96</v>
      </c>
      <c r="B98" s="221" t="s">
        <v>69</v>
      </c>
      <c r="C98" s="267" t="s">
        <v>26</v>
      </c>
      <c r="D98" s="226"/>
      <c r="E98" s="231"/>
      <c r="F98" s="234"/>
      <c r="G98" s="234">
        <f>SUMIF(AE99:AE107,"&lt;&gt;NOR",G99:G107)</f>
        <v>0</v>
      </c>
      <c r="H98" s="234"/>
      <c r="I98" s="234">
        <f>SUM(I99:I107)</f>
        <v>0</v>
      </c>
      <c r="J98" s="234"/>
      <c r="K98" s="234">
        <f>SUM(K99:K107)</f>
        <v>0</v>
      </c>
      <c r="L98" s="234"/>
      <c r="M98" s="234">
        <f>SUM(M99:M107)</f>
        <v>0</v>
      </c>
      <c r="N98" s="227"/>
      <c r="O98" s="227">
        <f>SUM(O99:O107)</f>
        <v>0</v>
      </c>
      <c r="P98" s="227"/>
      <c r="Q98" s="227">
        <f>SUM(Q99:Q107)</f>
        <v>0</v>
      </c>
      <c r="R98" s="227"/>
      <c r="S98" s="227"/>
      <c r="T98" s="228"/>
      <c r="U98" s="227">
        <f>SUM(U99:U107)</f>
        <v>0</v>
      </c>
      <c r="AE98" t="s">
        <v>97</v>
      </c>
    </row>
    <row r="99" spans="1:60" outlineLevel="1" x14ac:dyDescent="0.2">
      <c r="A99" s="214">
        <v>64</v>
      </c>
      <c r="B99" s="220" t="s">
        <v>244</v>
      </c>
      <c r="C99" s="265" t="s">
        <v>245</v>
      </c>
      <c r="D99" s="222" t="s">
        <v>246</v>
      </c>
      <c r="E99" s="229">
        <v>1</v>
      </c>
      <c r="F99" s="232">
        <f>H99+J99</f>
        <v>0</v>
      </c>
      <c r="G99" s="233">
        <f>ROUND(E99*F99,2)</f>
        <v>0</v>
      </c>
      <c r="H99" s="233"/>
      <c r="I99" s="233">
        <f>ROUND(E99*H99,2)</f>
        <v>0</v>
      </c>
      <c r="J99" s="233"/>
      <c r="K99" s="233">
        <f>ROUND(E99*J99,2)</f>
        <v>0</v>
      </c>
      <c r="L99" s="233">
        <v>21</v>
      </c>
      <c r="M99" s="233">
        <f>G99*(1+L99/100)</f>
        <v>0</v>
      </c>
      <c r="N99" s="223">
        <v>0</v>
      </c>
      <c r="O99" s="223">
        <f>ROUND(E99*N99,5)</f>
        <v>0</v>
      </c>
      <c r="P99" s="223">
        <v>0</v>
      </c>
      <c r="Q99" s="223">
        <f>ROUND(E99*P99,5)</f>
        <v>0</v>
      </c>
      <c r="R99" s="223"/>
      <c r="S99" s="223"/>
      <c r="T99" s="224">
        <v>0</v>
      </c>
      <c r="U99" s="223">
        <f>ROUND(E99*T99,2)</f>
        <v>0</v>
      </c>
      <c r="V99" s="213"/>
      <c r="W99" s="213"/>
      <c r="X99" s="213"/>
      <c r="Y99" s="213"/>
      <c r="Z99" s="213"/>
      <c r="AA99" s="213"/>
      <c r="AB99" s="213"/>
      <c r="AC99" s="213"/>
      <c r="AD99" s="213"/>
      <c r="AE99" s="213" t="s">
        <v>101</v>
      </c>
      <c r="AF99" s="213"/>
      <c r="AG99" s="213"/>
      <c r="AH99" s="213"/>
      <c r="AI99" s="213"/>
      <c r="AJ99" s="213"/>
      <c r="AK99" s="213"/>
      <c r="AL99" s="213"/>
      <c r="AM99" s="213"/>
      <c r="AN99" s="213"/>
      <c r="AO99" s="213"/>
      <c r="AP99" s="213"/>
      <c r="AQ99" s="213"/>
      <c r="AR99" s="213"/>
      <c r="AS99" s="213"/>
      <c r="AT99" s="213"/>
      <c r="AU99" s="213"/>
      <c r="AV99" s="213"/>
      <c r="AW99" s="213"/>
      <c r="AX99" s="213"/>
      <c r="AY99" s="213"/>
      <c r="AZ99" s="213"/>
      <c r="BA99" s="213"/>
      <c r="BB99" s="213"/>
      <c r="BC99" s="213"/>
      <c r="BD99" s="213"/>
      <c r="BE99" s="213"/>
      <c r="BF99" s="213"/>
      <c r="BG99" s="213"/>
      <c r="BH99" s="213"/>
    </row>
    <row r="100" spans="1:60" outlineLevel="1" x14ac:dyDescent="0.2">
      <c r="A100" s="214">
        <v>65</v>
      </c>
      <c r="B100" s="220" t="s">
        <v>247</v>
      </c>
      <c r="C100" s="265" t="s">
        <v>248</v>
      </c>
      <c r="D100" s="222" t="s">
        <v>246</v>
      </c>
      <c r="E100" s="229">
        <v>1</v>
      </c>
      <c r="F100" s="232">
        <f>H100+J100</f>
        <v>0</v>
      </c>
      <c r="G100" s="233">
        <f>ROUND(E100*F100,2)</f>
        <v>0</v>
      </c>
      <c r="H100" s="233"/>
      <c r="I100" s="233">
        <f>ROUND(E100*H100,2)</f>
        <v>0</v>
      </c>
      <c r="J100" s="233"/>
      <c r="K100" s="233">
        <f>ROUND(E100*J100,2)</f>
        <v>0</v>
      </c>
      <c r="L100" s="233">
        <v>21</v>
      </c>
      <c r="M100" s="233">
        <f>G100*(1+L100/100)</f>
        <v>0</v>
      </c>
      <c r="N100" s="223">
        <v>0</v>
      </c>
      <c r="O100" s="223">
        <f>ROUND(E100*N100,5)</f>
        <v>0</v>
      </c>
      <c r="P100" s="223">
        <v>0</v>
      </c>
      <c r="Q100" s="223">
        <f>ROUND(E100*P100,5)</f>
        <v>0</v>
      </c>
      <c r="R100" s="223"/>
      <c r="S100" s="223"/>
      <c r="T100" s="224">
        <v>0</v>
      </c>
      <c r="U100" s="223">
        <f>ROUND(E100*T100,2)</f>
        <v>0</v>
      </c>
      <c r="V100" s="213"/>
      <c r="W100" s="213"/>
      <c r="X100" s="213"/>
      <c r="Y100" s="213"/>
      <c r="Z100" s="213"/>
      <c r="AA100" s="213"/>
      <c r="AB100" s="213"/>
      <c r="AC100" s="213"/>
      <c r="AD100" s="213"/>
      <c r="AE100" s="213" t="s">
        <v>101</v>
      </c>
      <c r="AF100" s="213"/>
      <c r="AG100" s="213"/>
      <c r="AH100" s="213"/>
      <c r="AI100" s="213"/>
      <c r="AJ100" s="213"/>
      <c r="AK100" s="213"/>
      <c r="AL100" s="213"/>
      <c r="AM100" s="213"/>
      <c r="AN100" s="213"/>
      <c r="AO100" s="213"/>
      <c r="AP100" s="213"/>
      <c r="AQ100" s="213"/>
      <c r="AR100" s="213"/>
      <c r="AS100" s="213"/>
      <c r="AT100" s="213"/>
      <c r="AU100" s="213"/>
      <c r="AV100" s="213"/>
      <c r="AW100" s="213"/>
      <c r="AX100" s="213"/>
      <c r="AY100" s="213"/>
      <c r="AZ100" s="213"/>
      <c r="BA100" s="213"/>
      <c r="BB100" s="213"/>
      <c r="BC100" s="213"/>
      <c r="BD100" s="213"/>
      <c r="BE100" s="213"/>
      <c r="BF100" s="213"/>
      <c r="BG100" s="213"/>
      <c r="BH100" s="213"/>
    </row>
    <row r="101" spans="1:60" outlineLevel="1" x14ac:dyDescent="0.2">
      <c r="A101" s="214">
        <v>66</v>
      </c>
      <c r="B101" s="220" t="s">
        <v>249</v>
      </c>
      <c r="C101" s="265" t="s">
        <v>250</v>
      </c>
      <c r="D101" s="222" t="s">
        <v>246</v>
      </c>
      <c r="E101" s="229">
        <v>1</v>
      </c>
      <c r="F101" s="232">
        <f>H101+J101</f>
        <v>0</v>
      </c>
      <c r="G101" s="233">
        <f>ROUND(E101*F101,2)</f>
        <v>0</v>
      </c>
      <c r="H101" s="233"/>
      <c r="I101" s="233">
        <f>ROUND(E101*H101,2)</f>
        <v>0</v>
      </c>
      <c r="J101" s="233"/>
      <c r="K101" s="233">
        <f>ROUND(E101*J101,2)</f>
        <v>0</v>
      </c>
      <c r="L101" s="233">
        <v>21</v>
      </c>
      <c r="M101" s="233">
        <f>G101*(1+L101/100)</f>
        <v>0</v>
      </c>
      <c r="N101" s="223">
        <v>0</v>
      </c>
      <c r="O101" s="223">
        <f>ROUND(E101*N101,5)</f>
        <v>0</v>
      </c>
      <c r="P101" s="223">
        <v>0</v>
      </c>
      <c r="Q101" s="223">
        <f>ROUND(E101*P101,5)</f>
        <v>0</v>
      </c>
      <c r="R101" s="223"/>
      <c r="S101" s="223"/>
      <c r="T101" s="224">
        <v>0</v>
      </c>
      <c r="U101" s="223">
        <f>ROUND(E101*T101,2)</f>
        <v>0</v>
      </c>
      <c r="V101" s="213"/>
      <c r="W101" s="213"/>
      <c r="X101" s="213"/>
      <c r="Y101" s="213"/>
      <c r="Z101" s="213"/>
      <c r="AA101" s="213"/>
      <c r="AB101" s="213"/>
      <c r="AC101" s="213"/>
      <c r="AD101" s="213"/>
      <c r="AE101" s="213" t="s">
        <v>101</v>
      </c>
      <c r="AF101" s="213"/>
      <c r="AG101" s="213"/>
      <c r="AH101" s="213"/>
      <c r="AI101" s="213"/>
      <c r="AJ101" s="213"/>
      <c r="AK101" s="213"/>
      <c r="AL101" s="213"/>
      <c r="AM101" s="213"/>
      <c r="AN101" s="213"/>
      <c r="AO101" s="213"/>
      <c r="AP101" s="213"/>
      <c r="AQ101" s="213"/>
      <c r="AR101" s="213"/>
      <c r="AS101" s="213"/>
      <c r="AT101" s="213"/>
      <c r="AU101" s="213"/>
      <c r="AV101" s="213"/>
      <c r="AW101" s="213"/>
      <c r="AX101" s="213"/>
      <c r="AY101" s="213"/>
      <c r="AZ101" s="213"/>
      <c r="BA101" s="213"/>
      <c r="BB101" s="213"/>
      <c r="BC101" s="213"/>
      <c r="BD101" s="213"/>
      <c r="BE101" s="213"/>
      <c r="BF101" s="213"/>
      <c r="BG101" s="213"/>
      <c r="BH101" s="213"/>
    </row>
    <row r="102" spans="1:60" ht="22.5" outlineLevel="1" x14ac:dyDescent="0.2">
      <c r="A102" s="214">
        <v>67</v>
      </c>
      <c r="B102" s="220" t="s">
        <v>251</v>
      </c>
      <c r="C102" s="265" t="s">
        <v>252</v>
      </c>
      <c r="D102" s="222" t="s">
        <v>246</v>
      </c>
      <c r="E102" s="229">
        <v>1</v>
      </c>
      <c r="F102" s="232">
        <f>H102+J102</f>
        <v>0</v>
      </c>
      <c r="G102" s="233">
        <f>ROUND(E102*F102,2)</f>
        <v>0</v>
      </c>
      <c r="H102" s="233"/>
      <c r="I102" s="233">
        <f>ROUND(E102*H102,2)</f>
        <v>0</v>
      </c>
      <c r="J102" s="233"/>
      <c r="K102" s="233">
        <f>ROUND(E102*J102,2)</f>
        <v>0</v>
      </c>
      <c r="L102" s="233">
        <v>21</v>
      </c>
      <c r="M102" s="233">
        <f>G102*(1+L102/100)</f>
        <v>0</v>
      </c>
      <c r="N102" s="223">
        <v>0</v>
      </c>
      <c r="O102" s="223">
        <f>ROUND(E102*N102,5)</f>
        <v>0</v>
      </c>
      <c r="P102" s="223">
        <v>0</v>
      </c>
      <c r="Q102" s="223">
        <f>ROUND(E102*P102,5)</f>
        <v>0</v>
      </c>
      <c r="R102" s="223"/>
      <c r="S102" s="223"/>
      <c r="T102" s="224">
        <v>0</v>
      </c>
      <c r="U102" s="223">
        <f>ROUND(E102*T102,2)</f>
        <v>0</v>
      </c>
      <c r="V102" s="213"/>
      <c r="W102" s="213"/>
      <c r="X102" s="213"/>
      <c r="Y102" s="213"/>
      <c r="Z102" s="213"/>
      <c r="AA102" s="213"/>
      <c r="AB102" s="213"/>
      <c r="AC102" s="213"/>
      <c r="AD102" s="213"/>
      <c r="AE102" s="213" t="s">
        <v>101</v>
      </c>
      <c r="AF102" s="213"/>
      <c r="AG102" s="213"/>
      <c r="AH102" s="213"/>
      <c r="AI102" s="213"/>
      <c r="AJ102" s="213"/>
      <c r="AK102" s="213"/>
      <c r="AL102" s="213"/>
      <c r="AM102" s="213"/>
      <c r="AN102" s="213"/>
      <c r="AO102" s="213"/>
      <c r="AP102" s="213"/>
      <c r="AQ102" s="213"/>
      <c r="AR102" s="213"/>
      <c r="AS102" s="213"/>
      <c r="AT102" s="213"/>
      <c r="AU102" s="213"/>
      <c r="AV102" s="213"/>
      <c r="AW102" s="213"/>
      <c r="AX102" s="213"/>
      <c r="AY102" s="213"/>
      <c r="AZ102" s="213"/>
      <c r="BA102" s="213"/>
      <c r="BB102" s="213"/>
      <c r="BC102" s="213"/>
      <c r="BD102" s="213"/>
      <c r="BE102" s="213"/>
      <c r="BF102" s="213"/>
      <c r="BG102" s="213"/>
      <c r="BH102" s="213"/>
    </row>
    <row r="103" spans="1:60" outlineLevel="1" x14ac:dyDescent="0.2">
      <c r="A103" s="214">
        <v>68</v>
      </c>
      <c r="B103" s="220" t="s">
        <v>253</v>
      </c>
      <c r="C103" s="265" t="s">
        <v>254</v>
      </c>
      <c r="D103" s="222" t="s">
        <v>246</v>
      </c>
      <c r="E103" s="229">
        <v>1</v>
      </c>
      <c r="F103" s="232">
        <f>H103+J103</f>
        <v>0</v>
      </c>
      <c r="G103" s="233">
        <f>ROUND(E103*F103,2)</f>
        <v>0</v>
      </c>
      <c r="H103" s="233"/>
      <c r="I103" s="233">
        <f>ROUND(E103*H103,2)</f>
        <v>0</v>
      </c>
      <c r="J103" s="233"/>
      <c r="K103" s="233">
        <f>ROUND(E103*J103,2)</f>
        <v>0</v>
      </c>
      <c r="L103" s="233">
        <v>21</v>
      </c>
      <c r="M103" s="233">
        <f>G103*(1+L103/100)</f>
        <v>0</v>
      </c>
      <c r="N103" s="223">
        <v>0</v>
      </c>
      <c r="O103" s="223">
        <f>ROUND(E103*N103,5)</f>
        <v>0</v>
      </c>
      <c r="P103" s="223">
        <v>0</v>
      </c>
      <c r="Q103" s="223">
        <f>ROUND(E103*P103,5)</f>
        <v>0</v>
      </c>
      <c r="R103" s="223"/>
      <c r="S103" s="223"/>
      <c r="T103" s="224">
        <v>0</v>
      </c>
      <c r="U103" s="223">
        <f>ROUND(E103*T103,2)</f>
        <v>0</v>
      </c>
      <c r="V103" s="213"/>
      <c r="W103" s="213"/>
      <c r="X103" s="213"/>
      <c r="Y103" s="213"/>
      <c r="Z103" s="213"/>
      <c r="AA103" s="213"/>
      <c r="AB103" s="213"/>
      <c r="AC103" s="213"/>
      <c r="AD103" s="213"/>
      <c r="AE103" s="213" t="s">
        <v>101</v>
      </c>
      <c r="AF103" s="213"/>
      <c r="AG103" s="213"/>
      <c r="AH103" s="213"/>
      <c r="AI103" s="213"/>
      <c r="AJ103" s="213"/>
      <c r="AK103" s="213"/>
      <c r="AL103" s="213"/>
      <c r="AM103" s="213"/>
      <c r="AN103" s="213"/>
      <c r="AO103" s="213"/>
      <c r="AP103" s="213"/>
      <c r="AQ103" s="213"/>
      <c r="AR103" s="213"/>
      <c r="AS103" s="213"/>
      <c r="AT103" s="213"/>
      <c r="AU103" s="213"/>
      <c r="AV103" s="213"/>
      <c r="AW103" s="213"/>
      <c r="AX103" s="213"/>
      <c r="AY103" s="213"/>
      <c r="AZ103" s="213"/>
      <c r="BA103" s="213"/>
      <c r="BB103" s="213"/>
      <c r="BC103" s="213"/>
      <c r="BD103" s="213"/>
      <c r="BE103" s="213"/>
      <c r="BF103" s="213"/>
      <c r="BG103" s="213"/>
      <c r="BH103" s="213"/>
    </row>
    <row r="104" spans="1:60" outlineLevel="1" x14ac:dyDescent="0.2">
      <c r="A104" s="214">
        <v>69</v>
      </c>
      <c r="B104" s="220" t="s">
        <v>255</v>
      </c>
      <c r="C104" s="265" t="s">
        <v>256</v>
      </c>
      <c r="D104" s="222" t="s">
        <v>246</v>
      </c>
      <c r="E104" s="229">
        <v>1</v>
      </c>
      <c r="F104" s="232">
        <f>H104+J104</f>
        <v>0</v>
      </c>
      <c r="G104" s="233">
        <f>ROUND(E104*F104,2)</f>
        <v>0</v>
      </c>
      <c r="H104" s="233"/>
      <c r="I104" s="233">
        <f>ROUND(E104*H104,2)</f>
        <v>0</v>
      </c>
      <c r="J104" s="233"/>
      <c r="K104" s="233">
        <f>ROUND(E104*J104,2)</f>
        <v>0</v>
      </c>
      <c r="L104" s="233">
        <v>21</v>
      </c>
      <c r="M104" s="233">
        <f>G104*(1+L104/100)</f>
        <v>0</v>
      </c>
      <c r="N104" s="223">
        <v>0</v>
      </c>
      <c r="O104" s="223">
        <f>ROUND(E104*N104,5)</f>
        <v>0</v>
      </c>
      <c r="P104" s="223">
        <v>0</v>
      </c>
      <c r="Q104" s="223">
        <f>ROUND(E104*P104,5)</f>
        <v>0</v>
      </c>
      <c r="R104" s="223"/>
      <c r="S104" s="223"/>
      <c r="T104" s="224">
        <v>0</v>
      </c>
      <c r="U104" s="223">
        <f>ROUND(E104*T104,2)</f>
        <v>0</v>
      </c>
      <c r="V104" s="213"/>
      <c r="W104" s="213"/>
      <c r="X104" s="213"/>
      <c r="Y104" s="213"/>
      <c r="Z104" s="213"/>
      <c r="AA104" s="213"/>
      <c r="AB104" s="213"/>
      <c r="AC104" s="213"/>
      <c r="AD104" s="213"/>
      <c r="AE104" s="213" t="s">
        <v>101</v>
      </c>
      <c r="AF104" s="213"/>
      <c r="AG104" s="213"/>
      <c r="AH104" s="213"/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  <c r="AS104" s="213"/>
      <c r="AT104" s="213"/>
      <c r="AU104" s="213"/>
      <c r="AV104" s="213"/>
      <c r="AW104" s="213"/>
      <c r="AX104" s="213"/>
      <c r="AY104" s="213"/>
      <c r="AZ104" s="213"/>
      <c r="BA104" s="213"/>
      <c r="BB104" s="213"/>
      <c r="BC104" s="213"/>
      <c r="BD104" s="213"/>
      <c r="BE104" s="213"/>
      <c r="BF104" s="213"/>
      <c r="BG104" s="213"/>
      <c r="BH104" s="213"/>
    </row>
    <row r="105" spans="1:60" outlineLevel="1" x14ac:dyDescent="0.2">
      <c r="A105" s="214">
        <v>70</v>
      </c>
      <c r="B105" s="220" t="s">
        <v>257</v>
      </c>
      <c r="C105" s="265" t="s">
        <v>258</v>
      </c>
      <c r="D105" s="222" t="s">
        <v>246</v>
      </c>
      <c r="E105" s="229">
        <v>1</v>
      </c>
      <c r="F105" s="232">
        <f>H105+J105</f>
        <v>0</v>
      </c>
      <c r="G105" s="233">
        <f>ROUND(E105*F105,2)</f>
        <v>0</v>
      </c>
      <c r="H105" s="233"/>
      <c r="I105" s="233">
        <f>ROUND(E105*H105,2)</f>
        <v>0</v>
      </c>
      <c r="J105" s="233"/>
      <c r="K105" s="233">
        <f>ROUND(E105*J105,2)</f>
        <v>0</v>
      </c>
      <c r="L105" s="233">
        <v>21</v>
      </c>
      <c r="M105" s="233">
        <f>G105*(1+L105/100)</f>
        <v>0</v>
      </c>
      <c r="N105" s="223">
        <v>0</v>
      </c>
      <c r="O105" s="223">
        <f>ROUND(E105*N105,5)</f>
        <v>0</v>
      </c>
      <c r="P105" s="223">
        <v>0</v>
      </c>
      <c r="Q105" s="223">
        <f>ROUND(E105*P105,5)</f>
        <v>0</v>
      </c>
      <c r="R105" s="223"/>
      <c r="S105" s="223"/>
      <c r="T105" s="224">
        <v>0</v>
      </c>
      <c r="U105" s="223">
        <f>ROUND(E105*T105,2)</f>
        <v>0</v>
      </c>
      <c r="V105" s="213"/>
      <c r="W105" s="213"/>
      <c r="X105" s="213"/>
      <c r="Y105" s="213"/>
      <c r="Z105" s="213"/>
      <c r="AA105" s="213"/>
      <c r="AB105" s="213"/>
      <c r="AC105" s="213"/>
      <c r="AD105" s="213"/>
      <c r="AE105" s="213" t="s">
        <v>101</v>
      </c>
      <c r="AF105" s="213"/>
      <c r="AG105" s="213"/>
      <c r="AH105" s="213"/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213"/>
      <c r="AS105" s="213"/>
      <c r="AT105" s="213"/>
      <c r="AU105" s="213"/>
      <c r="AV105" s="213"/>
      <c r="AW105" s="213"/>
      <c r="AX105" s="213"/>
      <c r="AY105" s="213"/>
      <c r="AZ105" s="213"/>
      <c r="BA105" s="213"/>
      <c r="BB105" s="213"/>
      <c r="BC105" s="213"/>
      <c r="BD105" s="213"/>
      <c r="BE105" s="213"/>
      <c r="BF105" s="213"/>
      <c r="BG105" s="213"/>
      <c r="BH105" s="213"/>
    </row>
    <row r="106" spans="1:60" outlineLevel="1" x14ac:dyDescent="0.2">
      <c r="A106" s="214">
        <v>71</v>
      </c>
      <c r="B106" s="220" t="s">
        <v>259</v>
      </c>
      <c r="C106" s="265" t="s">
        <v>260</v>
      </c>
      <c r="D106" s="222" t="s">
        <v>246</v>
      </c>
      <c r="E106" s="229">
        <v>1</v>
      </c>
      <c r="F106" s="232">
        <f>H106+J106</f>
        <v>0</v>
      </c>
      <c r="G106" s="233">
        <f>ROUND(E106*F106,2)</f>
        <v>0</v>
      </c>
      <c r="H106" s="233"/>
      <c r="I106" s="233">
        <f>ROUND(E106*H106,2)</f>
        <v>0</v>
      </c>
      <c r="J106" s="233"/>
      <c r="K106" s="233">
        <f>ROUND(E106*J106,2)</f>
        <v>0</v>
      </c>
      <c r="L106" s="233">
        <v>21</v>
      </c>
      <c r="M106" s="233">
        <f>G106*(1+L106/100)</f>
        <v>0</v>
      </c>
      <c r="N106" s="223">
        <v>0</v>
      </c>
      <c r="O106" s="223">
        <f>ROUND(E106*N106,5)</f>
        <v>0</v>
      </c>
      <c r="P106" s="223">
        <v>0</v>
      </c>
      <c r="Q106" s="223">
        <f>ROUND(E106*P106,5)</f>
        <v>0</v>
      </c>
      <c r="R106" s="223"/>
      <c r="S106" s="223"/>
      <c r="T106" s="224">
        <v>0</v>
      </c>
      <c r="U106" s="223">
        <f>ROUND(E106*T106,2)</f>
        <v>0</v>
      </c>
      <c r="V106" s="213"/>
      <c r="W106" s="213"/>
      <c r="X106" s="213"/>
      <c r="Y106" s="213"/>
      <c r="Z106" s="213"/>
      <c r="AA106" s="213"/>
      <c r="AB106" s="213"/>
      <c r="AC106" s="213"/>
      <c r="AD106" s="213"/>
      <c r="AE106" s="213" t="s">
        <v>101</v>
      </c>
      <c r="AF106" s="213"/>
      <c r="AG106" s="213"/>
      <c r="AH106" s="213"/>
      <c r="AI106" s="213"/>
      <c r="AJ106" s="213"/>
      <c r="AK106" s="213"/>
      <c r="AL106" s="213"/>
      <c r="AM106" s="213"/>
      <c r="AN106" s="213"/>
      <c r="AO106" s="213"/>
      <c r="AP106" s="213"/>
      <c r="AQ106" s="213"/>
      <c r="AR106" s="213"/>
      <c r="AS106" s="213"/>
      <c r="AT106" s="213"/>
      <c r="AU106" s="213"/>
      <c r="AV106" s="213"/>
      <c r="AW106" s="213"/>
      <c r="AX106" s="213"/>
      <c r="AY106" s="213"/>
      <c r="AZ106" s="213"/>
      <c r="BA106" s="213"/>
      <c r="BB106" s="213"/>
      <c r="BC106" s="213"/>
      <c r="BD106" s="213"/>
      <c r="BE106" s="213"/>
      <c r="BF106" s="213"/>
      <c r="BG106" s="213"/>
      <c r="BH106" s="213"/>
    </row>
    <row r="107" spans="1:60" outlineLevel="1" x14ac:dyDescent="0.2">
      <c r="A107" s="243">
        <v>72</v>
      </c>
      <c r="B107" s="244" t="s">
        <v>261</v>
      </c>
      <c r="C107" s="268" t="s">
        <v>262</v>
      </c>
      <c r="D107" s="245" t="s">
        <v>246</v>
      </c>
      <c r="E107" s="246">
        <v>1</v>
      </c>
      <c r="F107" s="247">
        <f>H107+J107</f>
        <v>0</v>
      </c>
      <c r="G107" s="248">
        <f>ROUND(E107*F107,2)</f>
        <v>0</v>
      </c>
      <c r="H107" s="248"/>
      <c r="I107" s="248">
        <f>ROUND(E107*H107,2)</f>
        <v>0</v>
      </c>
      <c r="J107" s="248"/>
      <c r="K107" s="248">
        <f>ROUND(E107*J107,2)</f>
        <v>0</v>
      </c>
      <c r="L107" s="248">
        <v>21</v>
      </c>
      <c r="M107" s="248">
        <f>G107*(1+L107/100)</f>
        <v>0</v>
      </c>
      <c r="N107" s="249">
        <v>0</v>
      </c>
      <c r="O107" s="249">
        <f>ROUND(E107*N107,5)</f>
        <v>0</v>
      </c>
      <c r="P107" s="249">
        <v>0</v>
      </c>
      <c r="Q107" s="249">
        <f>ROUND(E107*P107,5)</f>
        <v>0</v>
      </c>
      <c r="R107" s="249"/>
      <c r="S107" s="249"/>
      <c r="T107" s="250">
        <v>0</v>
      </c>
      <c r="U107" s="249">
        <f>ROUND(E107*T107,2)</f>
        <v>0</v>
      </c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 t="s">
        <v>101</v>
      </c>
      <c r="AF107" s="213"/>
      <c r="AG107" s="213"/>
      <c r="AH107" s="213"/>
      <c r="AI107" s="213"/>
      <c r="AJ107" s="213"/>
      <c r="AK107" s="213"/>
      <c r="AL107" s="213"/>
      <c r="AM107" s="213"/>
      <c r="AN107" s="213"/>
      <c r="AO107" s="213"/>
      <c r="AP107" s="213"/>
      <c r="AQ107" s="213"/>
      <c r="AR107" s="213"/>
      <c r="AS107" s="213"/>
      <c r="AT107" s="213"/>
      <c r="AU107" s="213"/>
      <c r="AV107" s="213"/>
      <c r="AW107" s="213"/>
      <c r="AX107" s="213"/>
      <c r="AY107" s="213"/>
      <c r="AZ107" s="213"/>
      <c r="BA107" s="213"/>
      <c r="BB107" s="213"/>
      <c r="BC107" s="213"/>
      <c r="BD107" s="213"/>
      <c r="BE107" s="213"/>
      <c r="BF107" s="213"/>
      <c r="BG107" s="213"/>
      <c r="BH107" s="213"/>
    </row>
    <row r="108" spans="1:60" x14ac:dyDescent="0.2">
      <c r="A108" s="6"/>
      <c r="B108" s="7" t="s">
        <v>263</v>
      </c>
      <c r="C108" s="269" t="s">
        <v>263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AC108">
        <v>15</v>
      </c>
      <c r="AD108">
        <v>21</v>
      </c>
    </row>
    <row r="109" spans="1:60" x14ac:dyDescent="0.2">
      <c r="A109" s="251"/>
      <c r="B109" s="252" t="s">
        <v>28</v>
      </c>
      <c r="C109" s="270" t="s">
        <v>263</v>
      </c>
      <c r="D109" s="253"/>
      <c r="E109" s="253"/>
      <c r="F109" s="253"/>
      <c r="G109" s="264">
        <f>G8+G32+G36+G40+G83+G86+G93+G96+G98</f>
        <v>0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AC109">
        <f>SUMIF(L7:L107,AC108,G7:G107)</f>
        <v>0</v>
      </c>
      <c r="AD109">
        <f>SUMIF(L7:L107,AD108,G7:G107)</f>
        <v>0</v>
      </c>
      <c r="AE109" t="s">
        <v>264</v>
      </c>
    </row>
    <row r="110" spans="1:60" x14ac:dyDescent="0.2">
      <c r="A110" s="6"/>
      <c r="B110" s="7" t="s">
        <v>263</v>
      </c>
      <c r="C110" s="269" t="s">
        <v>263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60" x14ac:dyDescent="0.2">
      <c r="A111" s="6"/>
      <c r="B111" s="7" t="s">
        <v>263</v>
      </c>
      <c r="C111" s="269" t="s">
        <v>263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1:60" x14ac:dyDescent="0.2">
      <c r="A112" s="254" t="s">
        <v>265</v>
      </c>
      <c r="B112" s="254"/>
      <c r="C112" s="271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1:31" x14ac:dyDescent="0.2">
      <c r="A113" s="255"/>
      <c r="B113" s="256"/>
      <c r="C113" s="272"/>
      <c r="D113" s="256"/>
      <c r="E113" s="256"/>
      <c r="F113" s="256"/>
      <c r="G113" s="257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AE113" t="s">
        <v>266</v>
      </c>
    </row>
    <row r="114" spans="1:31" x14ac:dyDescent="0.2">
      <c r="A114" s="258"/>
      <c r="B114" s="259"/>
      <c r="C114" s="273"/>
      <c r="D114" s="259"/>
      <c r="E114" s="259"/>
      <c r="F114" s="259"/>
      <c r="G114" s="260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31" x14ac:dyDescent="0.2">
      <c r="A115" s="258"/>
      <c r="B115" s="259"/>
      <c r="C115" s="273"/>
      <c r="D115" s="259"/>
      <c r="E115" s="259"/>
      <c r="F115" s="259"/>
      <c r="G115" s="260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1:31" x14ac:dyDescent="0.2">
      <c r="A116" s="258"/>
      <c r="B116" s="259"/>
      <c r="C116" s="273"/>
      <c r="D116" s="259"/>
      <c r="E116" s="259"/>
      <c r="F116" s="259"/>
      <c r="G116" s="260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1:31" x14ac:dyDescent="0.2">
      <c r="A117" s="261"/>
      <c r="B117" s="262"/>
      <c r="C117" s="274"/>
      <c r="D117" s="262"/>
      <c r="E117" s="262"/>
      <c r="F117" s="262"/>
      <c r="G117" s="263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spans="1:31" x14ac:dyDescent="0.2">
      <c r="A118" s="6"/>
      <c r="B118" s="7" t="s">
        <v>263</v>
      </c>
      <c r="C118" s="269" t="s">
        <v>263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</row>
    <row r="119" spans="1:31" x14ac:dyDescent="0.2">
      <c r="C119" s="275"/>
      <c r="AE119" t="s">
        <v>267</v>
      </c>
    </row>
  </sheetData>
  <mergeCells count="6">
    <mergeCell ref="A1:G1"/>
    <mergeCell ref="C2:G2"/>
    <mergeCell ref="C3:G3"/>
    <mergeCell ref="C4:G4"/>
    <mergeCell ref="A112:C112"/>
    <mergeCell ref="A113:G117"/>
  </mergeCells>
  <pageMargins left="0.39370078740157499" right="0.196850393700787" top="0.78740157499999996" bottom="0.78740157499999996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47</vt:i4>
      </vt:variant>
    </vt:vector>
  </HeadingPairs>
  <TitlesOfParts>
    <vt:vector size="51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Frantisek.Marcian</dc:creator>
  <cp:lastModifiedBy>Frantisek.Marcian</cp:lastModifiedBy>
  <cp:lastPrinted>2014-02-28T09:52:57Z</cp:lastPrinted>
  <dcterms:created xsi:type="dcterms:W3CDTF">2009-04-08T07:15:50Z</dcterms:created>
  <dcterms:modified xsi:type="dcterms:W3CDTF">2022-05-18T16:38:27Z</dcterms:modified>
</cp:coreProperties>
</file>