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RCIAN\2021\VODOVOD A KANALIZACE HABŘINA\DUR+DSP\VÝKAZ VÝMĚR\2022\"/>
    </mc:Choice>
  </mc:AlternateContent>
  <xr:revisionPtr revIDLastSave="0" documentId="8_{88145633-D766-4024-81CE-0927D7A85CAB}" xr6:coauthVersionLast="47" xr6:coauthVersionMax="47" xr10:uidLastSave="{00000000-0000-0000-0000-000000000000}"/>
  <bookViews>
    <workbookView xWindow="-12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Pol'!$A$1:$U$130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49" i="1"/>
  <c r="I48" i="1"/>
  <c r="I47" i="1"/>
  <c r="G39" i="1"/>
  <c r="F39" i="1"/>
  <c r="G120" i="12"/>
  <c r="AC120" i="12"/>
  <c r="AD120" i="12"/>
  <c r="F9" i="12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F11" i="12"/>
  <c r="G11" i="12"/>
  <c r="M11" i="12" s="1"/>
  <c r="I11" i="12"/>
  <c r="K11" i="12"/>
  <c r="O11" i="12"/>
  <c r="Q11" i="12"/>
  <c r="U11" i="12"/>
  <c r="F13" i="12"/>
  <c r="G13" i="12"/>
  <c r="M13" i="12" s="1"/>
  <c r="I13" i="12"/>
  <c r="K13" i="12"/>
  <c r="O13" i="12"/>
  <c r="Q13" i="12"/>
  <c r="U13" i="12"/>
  <c r="F14" i="12"/>
  <c r="G14" i="12"/>
  <c r="M14" i="12" s="1"/>
  <c r="I14" i="12"/>
  <c r="K14" i="12"/>
  <c r="O14" i="12"/>
  <c r="Q14" i="12"/>
  <c r="U14" i="12"/>
  <c r="F16" i="12"/>
  <c r="G16" i="12"/>
  <c r="M16" i="12" s="1"/>
  <c r="I16" i="12"/>
  <c r="K16" i="12"/>
  <c r="O16" i="12"/>
  <c r="Q16" i="12"/>
  <c r="U16" i="12"/>
  <c r="F18" i="12"/>
  <c r="G18" i="12"/>
  <c r="M18" i="12" s="1"/>
  <c r="I18" i="12"/>
  <c r="K18" i="12"/>
  <c r="O18" i="12"/>
  <c r="Q18" i="12"/>
  <c r="U18" i="12"/>
  <c r="F20" i="12"/>
  <c r="G20" i="12"/>
  <c r="M20" i="12" s="1"/>
  <c r="I20" i="12"/>
  <c r="K20" i="12"/>
  <c r="O20" i="12"/>
  <c r="Q20" i="12"/>
  <c r="U20" i="12"/>
  <c r="F22" i="12"/>
  <c r="G22" i="12"/>
  <c r="M22" i="12" s="1"/>
  <c r="I22" i="12"/>
  <c r="K22" i="12"/>
  <c r="O22" i="12"/>
  <c r="Q22" i="12"/>
  <c r="U22" i="12"/>
  <c r="F24" i="12"/>
  <c r="G24" i="12"/>
  <c r="M24" i="12" s="1"/>
  <c r="I24" i="12"/>
  <c r="K24" i="12"/>
  <c r="O24" i="12"/>
  <c r="Q24" i="12"/>
  <c r="U24" i="12"/>
  <c r="F26" i="12"/>
  <c r="G26" i="12"/>
  <c r="M26" i="12" s="1"/>
  <c r="I26" i="12"/>
  <c r="K26" i="12"/>
  <c r="O26" i="12"/>
  <c r="Q26" i="12"/>
  <c r="U26" i="12"/>
  <c r="F28" i="12"/>
  <c r="G28" i="12"/>
  <c r="M28" i="12" s="1"/>
  <c r="I28" i="12"/>
  <c r="K28" i="12"/>
  <c r="O28" i="12"/>
  <c r="Q28" i="12"/>
  <c r="U28" i="12"/>
  <c r="F30" i="12"/>
  <c r="G30" i="12"/>
  <c r="M30" i="12" s="1"/>
  <c r="I30" i="12"/>
  <c r="K30" i="12"/>
  <c r="O30" i="12"/>
  <c r="Q30" i="12"/>
  <c r="U30" i="12"/>
  <c r="F32" i="12"/>
  <c r="G32" i="12"/>
  <c r="M32" i="12" s="1"/>
  <c r="I32" i="12"/>
  <c r="K32" i="12"/>
  <c r="O32" i="12"/>
  <c r="Q32" i="12"/>
  <c r="U32" i="12"/>
  <c r="F34" i="12"/>
  <c r="G34" i="12" s="1"/>
  <c r="I34" i="12"/>
  <c r="I33" i="12" s="1"/>
  <c r="K34" i="12"/>
  <c r="K33" i="12" s="1"/>
  <c r="O34" i="12"/>
  <c r="O33" i="12" s="1"/>
  <c r="Q34" i="12"/>
  <c r="Q33" i="12" s="1"/>
  <c r="U34" i="12"/>
  <c r="U33" i="12" s="1"/>
  <c r="F37" i="12"/>
  <c r="G37" i="12"/>
  <c r="M37" i="12" s="1"/>
  <c r="M36" i="12" s="1"/>
  <c r="I37" i="12"/>
  <c r="I36" i="12" s="1"/>
  <c r="K37" i="12"/>
  <c r="K36" i="12" s="1"/>
  <c r="O37" i="12"/>
  <c r="O36" i="12" s="1"/>
  <c r="Q37" i="12"/>
  <c r="Q36" i="12" s="1"/>
  <c r="U37" i="12"/>
  <c r="U36" i="12" s="1"/>
  <c r="F38" i="12"/>
  <c r="G38" i="12"/>
  <c r="M38" i="12" s="1"/>
  <c r="I38" i="12"/>
  <c r="K38" i="12"/>
  <c r="O38" i="12"/>
  <c r="Q38" i="12"/>
  <c r="U38" i="12"/>
  <c r="F41" i="12"/>
  <c r="G41" i="12"/>
  <c r="M41" i="12" s="1"/>
  <c r="I41" i="12"/>
  <c r="I40" i="12" s="1"/>
  <c r="K41" i="12"/>
  <c r="K40" i="12" s="1"/>
  <c r="O41" i="12"/>
  <c r="O40" i="12" s="1"/>
  <c r="Q41" i="12"/>
  <c r="Q40" i="12" s="1"/>
  <c r="U41" i="12"/>
  <c r="U40" i="12" s="1"/>
  <c r="F43" i="12"/>
  <c r="G43" i="12"/>
  <c r="M43" i="12" s="1"/>
  <c r="I43" i="12"/>
  <c r="K43" i="12"/>
  <c r="O43" i="12"/>
  <c r="Q43" i="12"/>
  <c r="U43" i="12"/>
  <c r="F45" i="12"/>
  <c r="G45" i="12"/>
  <c r="M45" i="12" s="1"/>
  <c r="I45" i="12"/>
  <c r="K45" i="12"/>
  <c r="O45" i="12"/>
  <c r="Q45" i="12"/>
  <c r="U45" i="12"/>
  <c r="F47" i="12"/>
  <c r="G47" i="12"/>
  <c r="M47" i="12" s="1"/>
  <c r="I47" i="12"/>
  <c r="K47" i="12"/>
  <c r="O47" i="12"/>
  <c r="Q47" i="12"/>
  <c r="U47" i="12"/>
  <c r="F49" i="12"/>
  <c r="G49" i="12"/>
  <c r="M49" i="12" s="1"/>
  <c r="I49" i="12"/>
  <c r="K49" i="12"/>
  <c r="O49" i="12"/>
  <c r="Q49" i="12"/>
  <c r="U49" i="12"/>
  <c r="F52" i="12"/>
  <c r="G52" i="12"/>
  <c r="M52" i="12" s="1"/>
  <c r="I52" i="12"/>
  <c r="K52" i="12"/>
  <c r="O52" i="12"/>
  <c r="Q52" i="12"/>
  <c r="U52" i="12"/>
  <c r="F54" i="12"/>
  <c r="G54" i="12"/>
  <c r="M54" i="12" s="1"/>
  <c r="I54" i="12"/>
  <c r="K54" i="12"/>
  <c r="O54" i="12"/>
  <c r="Q54" i="12"/>
  <c r="U54" i="12"/>
  <c r="F56" i="12"/>
  <c r="G56" i="12"/>
  <c r="M56" i="12" s="1"/>
  <c r="I56" i="12"/>
  <c r="K56" i="12"/>
  <c r="O56" i="12"/>
  <c r="Q56" i="12"/>
  <c r="U56" i="12"/>
  <c r="F59" i="12"/>
  <c r="G59" i="12"/>
  <c r="M59" i="12" s="1"/>
  <c r="I59" i="12"/>
  <c r="K59" i="12"/>
  <c r="O59" i="12"/>
  <c r="Q59" i="12"/>
  <c r="U59" i="12"/>
  <c r="F61" i="12"/>
  <c r="G61" i="12"/>
  <c r="M61" i="12" s="1"/>
  <c r="I61" i="12"/>
  <c r="K61" i="12"/>
  <c r="O61" i="12"/>
  <c r="Q61" i="12"/>
  <c r="U61" i="12"/>
  <c r="F62" i="12"/>
  <c r="G62" i="12"/>
  <c r="M62" i="12" s="1"/>
  <c r="I62" i="12"/>
  <c r="K62" i="12"/>
  <c r="O62" i="12"/>
  <c r="Q62" i="12"/>
  <c r="U62" i="12"/>
  <c r="F63" i="12"/>
  <c r="G63" i="12"/>
  <c r="M63" i="12" s="1"/>
  <c r="I63" i="12"/>
  <c r="K63" i="12"/>
  <c r="O63" i="12"/>
  <c r="Q63" i="12"/>
  <c r="U63" i="12"/>
  <c r="F64" i="12"/>
  <c r="G64" i="12"/>
  <c r="M64" i="12" s="1"/>
  <c r="I64" i="12"/>
  <c r="K64" i="12"/>
  <c r="O64" i="12"/>
  <c r="Q64" i="12"/>
  <c r="U64" i="12"/>
  <c r="F65" i="12"/>
  <c r="G65" i="12"/>
  <c r="M65" i="12" s="1"/>
  <c r="I65" i="12"/>
  <c r="K65" i="12"/>
  <c r="O65" i="12"/>
  <c r="Q65" i="12"/>
  <c r="U65" i="12"/>
  <c r="F66" i="12"/>
  <c r="G66" i="12"/>
  <c r="M66" i="12" s="1"/>
  <c r="I66" i="12"/>
  <c r="K66" i="12"/>
  <c r="O66" i="12"/>
  <c r="Q66" i="12"/>
  <c r="U66" i="12"/>
  <c r="F67" i="12"/>
  <c r="G67" i="12"/>
  <c r="M67" i="12" s="1"/>
  <c r="I67" i="12"/>
  <c r="K67" i="12"/>
  <c r="O67" i="12"/>
  <c r="Q67" i="12"/>
  <c r="U67" i="12"/>
  <c r="F68" i="12"/>
  <c r="G68" i="12"/>
  <c r="M68" i="12" s="1"/>
  <c r="I68" i="12"/>
  <c r="K68" i="12"/>
  <c r="O68" i="12"/>
  <c r="Q68" i="12"/>
  <c r="U68" i="12"/>
  <c r="F69" i="12"/>
  <c r="G69" i="12"/>
  <c r="M69" i="12" s="1"/>
  <c r="I69" i="12"/>
  <c r="K69" i="12"/>
  <c r="O69" i="12"/>
  <c r="Q69" i="12"/>
  <c r="U69" i="12"/>
  <c r="F70" i="12"/>
  <c r="G70" i="12"/>
  <c r="M70" i="12" s="1"/>
  <c r="I70" i="12"/>
  <c r="K70" i="12"/>
  <c r="O70" i="12"/>
  <c r="Q70" i="12"/>
  <c r="U70" i="12"/>
  <c r="F71" i="12"/>
  <c r="G71" i="12"/>
  <c r="M71" i="12" s="1"/>
  <c r="I71" i="12"/>
  <c r="K71" i="12"/>
  <c r="O71" i="12"/>
  <c r="Q71" i="12"/>
  <c r="U71" i="12"/>
  <c r="F72" i="12"/>
  <c r="G72" i="12"/>
  <c r="M72" i="12" s="1"/>
  <c r="I72" i="12"/>
  <c r="K72" i="12"/>
  <c r="O72" i="12"/>
  <c r="Q72" i="12"/>
  <c r="U72" i="12"/>
  <c r="F73" i="12"/>
  <c r="G73" i="12"/>
  <c r="M73" i="12" s="1"/>
  <c r="I73" i="12"/>
  <c r="K73" i="12"/>
  <c r="O73" i="12"/>
  <c r="Q73" i="12"/>
  <c r="U73" i="12"/>
  <c r="F78" i="12"/>
  <c r="G78" i="12"/>
  <c r="M78" i="12" s="1"/>
  <c r="I78" i="12"/>
  <c r="K78" i="12"/>
  <c r="O78" i="12"/>
  <c r="Q78" i="12"/>
  <c r="U78" i="12"/>
  <c r="F79" i="12"/>
  <c r="G79" i="12"/>
  <c r="M79" i="12" s="1"/>
  <c r="I79" i="12"/>
  <c r="K79" i="12"/>
  <c r="O79" i="12"/>
  <c r="Q79" i="12"/>
  <c r="U79" i="12"/>
  <c r="F80" i="12"/>
  <c r="G80" i="12"/>
  <c r="M80" i="12" s="1"/>
  <c r="I80" i="12"/>
  <c r="K80" i="12"/>
  <c r="O80" i="12"/>
  <c r="Q80" i="12"/>
  <c r="U80" i="12"/>
  <c r="F83" i="12"/>
  <c r="G83" i="12"/>
  <c r="M83" i="12" s="1"/>
  <c r="I83" i="12"/>
  <c r="K83" i="12"/>
  <c r="O83" i="12"/>
  <c r="Q83" i="12"/>
  <c r="U83" i="12"/>
  <c r="F85" i="12"/>
  <c r="G85" i="12"/>
  <c r="M85" i="12" s="1"/>
  <c r="I85" i="12"/>
  <c r="K85" i="12"/>
  <c r="O85" i="12"/>
  <c r="Q85" i="12"/>
  <c r="U85" i="12"/>
  <c r="F88" i="12"/>
  <c r="G88" i="12"/>
  <c r="M88" i="12" s="1"/>
  <c r="I88" i="12"/>
  <c r="K88" i="12"/>
  <c r="O88" i="12"/>
  <c r="Q88" i="12"/>
  <c r="U88" i="12"/>
  <c r="F89" i="12"/>
  <c r="G89" i="12"/>
  <c r="M89" i="12" s="1"/>
  <c r="I89" i="12"/>
  <c r="K89" i="12"/>
  <c r="O89" i="12"/>
  <c r="Q89" i="12"/>
  <c r="U89" i="12"/>
  <c r="F91" i="12"/>
  <c r="G91" i="12"/>
  <c r="G90" i="12" s="1"/>
  <c r="I91" i="12"/>
  <c r="I90" i="12" s="1"/>
  <c r="K91" i="12"/>
  <c r="K90" i="12" s="1"/>
  <c r="O91" i="12"/>
  <c r="O90" i="12" s="1"/>
  <c r="Q91" i="12"/>
  <c r="Q90" i="12" s="1"/>
  <c r="U91" i="12"/>
  <c r="U90" i="12" s="1"/>
  <c r="F93" i="12"/>
  <c r="G93" i="12"/>
  <c r="M93" i="12" s="1"/>
  <c r="I93" i="12"/>
  <c r="K93" i="12"/>
  <c r="O93" i="12"/>
  <c r="Q93" i="12"/>
  <c r="U93" i="12"/>
  <c r="F95" i="12"/>
  <c r="G95" i="12"/>
  <c r="G94" i="12" s="1"/>
  <c r="I95" i="12"/>
  <c r="I94" i="12" s="1"/>
  <c r="K95" i="12"/>
  <c r="K94" i="12" s="1"/>
  <c r="M95" i="12"/>
  <c r="M94" i="12" s="1"/>
  <c r="O95" i="12"/>
  <c r="O94" i="12" s="1"/>
  <c r="Q95" i="12"/>
  <c r="Q94" i="12" s="1"/>
  <c r="U95" i="12"/>
  <c r="U94" i="12" s="1"/>
  <c r="F97" i="12"/>
  <c r="G97" i="12"/>
  <c r="I97" i="12"/>
  <c r="K97" i="12"/>
  <c r="M97" i="12"/>
  <c r="O97" i="12"/>
  <c r="Q97" i="12"/>
  <c r="U97" i="12"/>
  <c r="F99" i="12"/>
  <c r="G99" i="12"/>
  <c r="I99" i="12"/>
  <c r="K99" i="12"/>
  <c r="M99" i="12"/>
  <c r="O99" i="12"/>
  <c r="Q99" i="12"/>
  <c r="U99" i="12"/>
  <c r="F102" i="12"/>
  <c r="G102" i="12"/>
  <c r="G101" i="12" s="1"/>
  <c r="I102" i="12"/>
  <c r="I101" i="12" s="1"/>
  <c r="K102" i="12"/>
  <c r="K101" i="12" s="1"/>
  <c r="M102" i="12"/>
  <c r="M101" i="12" s="1"/>
  <c r="O102" i="12"/>
  <c r="O101" i="12" s="1"/>
  <c r="Q102" i="12"/>
  <c r="Q101" i="12" s="1"/>
  <c r="U102" i="12"/>
  <c r="U101" i="12" s="1"/>
  <c r="F103" i="12"/>
  <c r="G103" i="12"/>
  <c r="I103" i="12"/>
  <c r="K103" i="12"/>
  <c r="M103" i="12"/>
  <c r="O103" i="12"/>
  <c r="Q103" i="12"/>
  <c r="U103" i="12"/>
  <c r="G104" i="12"/>
  <c r="F105" i="12"/>
  <c r="G105" i="12"/>
  <c r="I105" i="12"/>
  <c r="I104" i="12" s="1"/>
  <c r="K105" i="12"/>
  <c r="K104" i="12" s="1"/>
  <c r="M105" i="12"/>
  <c r="M104" i="12" s="1"/>
  <c r="O105" i="12"/>
  <c r="O104" i="12" s="1"/>
  <c r="Q105" i="12"/>
  <c r="U105" i="12"/>
  <c r="U104" i="12" s="1"/>
  <c r="F108" i="12"/>
  <c r="G108" i="12"/>
  <c r="I108" i="12"/>
  <c r="K108" i="12"/>
  <c r="M108" i="12"/>
  <c r="O108" i="12"/>
  <c r="Q108" i="12"/>
  <c r="Q104" i="12" s="1"/>
  <c r="U108" i="12"/>
  <c r="F111" i="12"/>
  <c r="G111" i="12"/>
  <c r="I111" i="12"/>
  <c r="K111" i="12"/>
  <c r="M111" i="12"/>
  <c r="O111" i="12"/>
  <c r="Q111" i="12"/>
  <c r="U111" i="12"/>
  <c r="F114" i="12"/>
  <c r="G114" i="12"/>
  <c r="G113" i="12" s="1"/>
  <c r="I114" i="12"/>
  <c r="I113" i="12" s="1"/>
  <c r="K114" i="12"/>
  <c r="K113" i="12" s="1"/>
  <c r="M114" i="12"/>
  <c r="M113" i="12" s="1"/>
  <c r="O114" i="12"/>
  <c r="O113" i="12" s="1"/>
  <c r="Q114" i="12"/>
  <c r="Q113" i="12" s="1"/>
  <c r="U114" i="12"/>
  <c r="U113" i="12" s="1"/>
  <c r="F116" i="12"/>
  <c r="G116" i="12" s="1"/>
  <c r="I116" i="12"/>
  <c r="I115" i="12" s="1"/>
  <c r="K116" i="12"/>
  <c r="K115" i="12" s="1"/>
  <c r="O116" i="12"/>
  <c r="O115" i="12" s="1"/>
  <c r="Q116" i="12"/>
  <c r="Q115" i="12" s="1"/>
  <c r="U116" i="12"/>
  <c r="U115" i="12" s="1"/>
  <c r="F117" i="12"/>
  <c r="G117" i="12" s="1"/>
  <c r="M117" i="12" s="1"/>
  <c r="I117" i="12"/>
  <c r="K117" i="12"/>
  <c r="O117" i="12"/>
  <c r="Q117" i="12"/>
  <c r="U117" i="12"/>
  <c r="F118" i="12"/>
  <c r="G118" i="12" s="1"/>
  <c r="M118" i="12" s="1"/>
  <c r="I118" i="12"/>
  <c r="K118" i="12"/>
  <c r="O118" i="12"/>
  <c r="Q118" i="12"/>
  <c r="U118" i="12"/>
  <c r="I20" i="1"/>
  <c r="I19" i="1"/>
  <c r="I18" i="1"/>
  <c r="I17" i="1"/>
  <c r="I16" i="1"/>
  <c r="G27" i="1"/>
  <c r="F40" i="1"/>
  <c r="G23" i="1" s="1"/>
  <c r="G40" i="1"/>
  <c r="G25" i="1" s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I57" i="1" l="1"/>
  <c r="G29" i="1"/>
  <c r="I39" i="1"/>
  <c r="I40" i="1" s="1"/>
  <c r="J39" i="1" s="1"/>
  <c r="J40" i="1" s="1"/>
  <c r="G28" i="1"/>
  <c r="M116" i="12"/>
  <c r="M115" i="12" s="1"/>
  <c r="G115" i="12"/>
  <c r="M40" i="12"/>
  <c r="M34" i="12"/>
  <c r="M33" i="12" s="1"/>
  <c r="G33" i="12"/>
  <c r="M91" i="12"/>
  <c r="M90" i="12" s="1"/>
  <c r="G36" i="12"/>
  <c r="G40" i="12"/>
  <c r="M9" i="12"/>
  <c r="M8" i="12" s="1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<sst xmlns="http://schemas.openxmlformats.org/spreadsheetml/2006/main" count="507" uniqueCount="250">
  <si>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</si>
  <si>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</si>
  <si>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</si>
  <si>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</si>
  <si>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</si>
  <si>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</si>
  <si>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</si>
  <si>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</si>
  <si>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</si>
  <si>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</si>
  <si>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</si>
  <si>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</si>
  <si>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</si>
  <si>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</si>
  <si>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</si>
  <si>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</si>
  <si>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</si>
  <si>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</si>
  <si>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</si>
  <si>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</si>
  <si>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</si>
  <si>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</si>
  <si>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</si>
  <si>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</si>
  <si>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</si>
  <si>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</si>
  <si>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</si>
  <si>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</si>
  <si>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</si>
  <si>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</si>
  <si>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</si>
  <si>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</si>
  <si>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</si>
  <si>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</si>
  <si>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</si>
  <si>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</si>
  <si>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</si>
  <si>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</si>
  <si>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</si>
  <si>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</si>
  <si>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</si>
  <si>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</si>
  <si>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</si>
  <si>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Rajhradice</t>
  </si>
  <si>
    <t>Rozpočet:</t>
  </si>
  <si>
    <t>Misto</t>
  </si>
  <si>
    <t>SO-02 Kanalizace v ulici Habřina v Rajhradicích</t>
  </si>
  <si>
    <t>Obec Rajhradice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</si>
  <si>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</si>
  <si>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</si>
  <si>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</si>
  <si>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</si>
  <si>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</si>
  <si>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</si>
  <si>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</si>
  <si>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</si>
  <si>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</si>
  <si>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</si>
  <si>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</si>
  <si>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</si>
  <si>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</si>
  <si>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</si>
  <si>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</si>
  <si>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</si>
  <si>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</si>
  <si>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</si>
  <si>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</si>
  <si>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733</t>
  </si>
  <si>
    <t>Rozvod potrubí</t>
  </si>
  <si>
    <t>M23</t>
  </si>
  <si>
    <t>Montáže potrubí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</si>
  <si>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</si>
  <si>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</si>
  <si>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</si>
  <si>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</si>
  <si>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</si>
  <si>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</si>
  <si>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</si>
  <si>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</si>
  <si>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</si>
  <si>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</si>
  <si>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</si>
  <si>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</si>
  <si>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</si>
  <si>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</si>
  <si>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</si>
  <si>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</si>
  <si>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</si>
  <si>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</si>
  <si>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</si>
  <si>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</si>
  <si>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</si>
  <si>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</si>
  <si>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</si>
  <si>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</si>
  <si>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</si>
  <si>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</si>
  <si>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</si>
  <si>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</si>
  <si>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</si>
  <si>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113108308R00</t>
  </si>
  <si>
    <t>Odstranění podkladu pl.do 50 m2, živice tl. 8 cm</t>
  </si>
  <si>
    <t>m2</t>
  </si>
  <si>
    <t>POL1_0</t>
  </si>
  <si>
    <t>9,5*0,8</t>
  </si>
  <si>
    <t>VV</t>
  </si>
  <si>
    <t>.R00</t>
  </si>
  <si>
    <t>Poplatek uložení vybourané suti na skládku</t>
  </si>
  <si>
    <t>t</t>
  </si>
  <si>
    <t>9,5*0,8*0,08*2,2</t>
  </si>
  <si>
    <t>113107325R00</t>
  </si>
  <si>
    <t>Odstranění podkladu pl. 50 m2,kam.těžené tl.25 cm</t>
  </si>
  <si>
    <t>132201202R00</t>
  </si>
  <si>
    <t>Hloubení rýh šířky do 200 cm v hor.3 do 1000 m3</t>
  </si>
  <si>
    <t>m3</t>
  </si>
  <si>
    <t>599,27*0,75</t>
  </si>
  <si>
    <t>162301101R00</t>
  </si>
  <si>
    <t>Vodorovné přemístění výkopku z hor.1-4 do 500 m</t>
  </si>
  <si>
    <t>Zemina pro zásyp:599,27*0,75-386,5*0,3*0,75-78,479*0,75*0,1</t>
  </si>
  <si>
    <t>162701105R00</t>
  </si>
  <si>
    <t>Vodorovné přemístění výkopku z hor.1-4 do 10000 m,  přebytek zeminy</t>
  </si>
  <si>
    <t>Přebytek zeminy:449,4525-356,60408</t>
  </si>
  <si>
    <t>199000002R00</t>
  </si>
  <si>
    <t>Poplatek za skládku horniny 1- 4, přebytek zeminy</t>
  </si>
  <si>
    <t>Přebytek zeminy:92,84842</t>
  </si>
  <si>
    <t>175101101RT2</t>
  </si>
  <si>
    <t>Obsyp potrubí bez prohození sypaniny, s dodáním písku frakce 0 - 4 mm</t>
  </si>
  <si>
    <t>386,5*0,3*0,75-3,14*(0,11/2)^2*386,5</t>
  </si>
  <si>
    <t>167101102R00</t>
  </si>
  <si>
    <t>Nakládání výkopku z hor.1-4 v množství nad 100 m3</t>
  </si>
  <si>
    <t>Zemina pro zásyp:356,60408</t>
  </si>
  <si>
    <t>174101101R00</t>
  </si>
  <si>
    <t>Zásyp jam, rýh, šachet se zhutněním</t>
  </si>
  <si>
    <t>151101101R00</t>
  </si>
  <si>
    <t>Pažení a rozepření stěn rýh - příložné - hl.do 2 m</t>
  </si>
  <si>
    <t>2*(120,0+100,3+51,25)</t>
  </si>
  <si>
    <t>151101111R00</t>
  </si>
  <si>
    <t>Odstranění pažení stěn rýh - příložné - hl. do 2 m</t>
  </si>
  <si>
    <t>451572111RK1</t>
  </si>
  <si>
    <t>Lože pod potrubí z kameniva těženého 0 - 4 mm, kraj Jihomoravský</t>
  </si>
  <si>
    <t>78,479*0,75*0,1</t>
  </si>
  <si>
    <t>564761111R00</t>
  </si>
  <si>
    <t>Podklad z kameniva drceného vel.32-63 mm,tl. 20 cm</t>
  </si>
  <si>
    <t>577171225RT3</t>
  </si>
  <si>
    <t>Beton asfalt. ACL 22 ložný, š. do 3 m, tl. 8 cm, plochy 101-200 m2</t>
  </si>
  <si>
    <t>871251111R00</t>
  </si>
  <si>
    <t>Montáž trubek z tvrdého PVC ve výkopu d 110 mm</t>
  </si>
  <si>
    <t>m</t>
  </si>
  <si>
    <t>386,5+0,4+1,4</t>
  </si>
  <si>
    <t>871241111R00</t>
  </si>
  <si>
    <t>Montáž trubek z tvrdého PVC ve výkopu d 90 mm</t>
  </si>
  <si>
    <t>26*1,3</t>
  </si>
  <si>
    <t>R</t>
  </si>
  <si>
    <t>Trubka tlaková PVC-U 110x 6,6x5000 mm</t>
  </si>
  <si>
    <t>kus</t>
  </si>
  <si>
    <t>POL3_0</t>
  </si>
  <si>
    <t>388,3/5*1,03</t>
  </si>
  <si>
    <t>Trubka tlaková PVC-U 90x 6,7x1000 mm</t>
  </si>
  <si>
    <t>26*1,0</t>
  </si>
  <si>
    <t>Tlak. T kus PVC-U, PN16, D110/110/45°</t>
  </si>
  <si>
    <t>připojení:1</t>
  </si>
  <si>
    <t>odbočky pro přípojky:26</t>
  </si>
  <si>
    <t>Tlak. koleno PVC-U, PN16, D110/45°</t>
  </si>
  <si>
    <t>napojení:1</t>
  </si>
  <si>
    <t>Tlak. oblouk PVC-U, PN16, D110/30°</t>
  </si>
  <si>
    <t>výškové zazubení:4*2</t>
  </si>
  <si>
    <t>Tlak. oblouk PVC-U, PN16, D110/90°</t>
  </si>
  <si>
    <t>přivzdušnění:1</t>
  </si>
  <si>
    <t>Tlak. koleno PVC-U, PN16, D90/45°</t>
  </si>
  <si>
    <t>odbočky:26</t>
  </si>
  <si>
    <t>Tlak. příruba PVC-U, PN16, D110, točivá</t>
  </si>
  <si>
    <t>Tlak. redukce PVC-U, PN16, D110/90</t>
  </si>
  <si>
    <t>Tlak. spojka PVC-U, PN16, D110</t>
  </si>
  <si>
    <t>Tlak. spojka PVC-U, PN16, D90</t>
  </si>
  <si>
    <t>Tlak. zátka PVC-U, PN16, D90</t>
  </si>
  <si>
    <t>42200750R</t>
  </si>
  <si>
    <t>HAWLE poklop uliční šoupátkový 1750  - kanal</t>
  </si>
  <si>
    <t>42200760R</t>
  </si>
  <si>
    <t>HAWLE poklop k podz. hydrantu 1950 - kanal</t>
  </si>
  <si>
    <t>891261111R00</t>
  </si>
  <si>
    <t>Montáž vodovodních šoupátek ve výkopu DN 100</t>
  </si>
  <si>
    <t>HAWLE šoupátko odpadní voda č. D481, DN100</t>
  </si>
  <si>
    <t>42293140R</t>
  </si>
  <si>
    <t>HAWLE souprava zemní č. 9601-voda, L=1,3-1,8 m</t>
  </si>
  <si>
    <t>Přivzdušňovací zátka, montáž+dodávka</t>
  </si>
  <si>
    <t>ks</t>
  </si>
  <si>
    <t>Kroužek těsnící DN100 s ocel. vložkou</t>
  </si>
  <si>
    <t>34141303R</t>
  </si>
  <si>
    <t>Vodič silový pevné uložení CYY 6,0 mm2, dodávka</t>
  </si>
  <si>
    <t>řad:388,3</t>
  </si>
  <si>
    <t>odbočky:26*1,5</t>
  </si>
  <si>
    <t>šoupata -vývod:2*2,0</t>
  </si>
  <si>
    <t>přivzdušnění-vývod:1*2,0</t>
  </si>
  <si>
    <t>899731114R00</t>
  </si>
  <si>
    <t>Vodič signalizační CYY 6 mm2 - montáž</t>
  </si>
  <si>
    <t>Vyhledávací marker, dodávka+montáž</t>
  </si>
  <si>
    <t>892271111R00</t>
  </si>
  <si>
    <t>Tlaková zkouška vodovodního potrubí DN 125</t>
  </si>
  <si>
    <t>28314140.A</t>
  </si>
  <si>
    <t>Fólie výstražná š. 330 x 1,2 mm šedá 3,3 m/kg</t>
  </si>
  <si>
    <t>kg</t>
  </si>
  <si>
    <t>(427,3)/3,3</t>
  </si>
  <si>
    <t>283141494R</t>
  </si>
  <si>
    <t>Fólie výstražná pro kanal. š. 300 mm šedá-montáž</t>
  </si>
  <si>
    <t>odbočky:1,5*26</t>
  </si>
  <si>
    <t>Orientační sloupek ocel. - dodávka+montáž</t>
  </si>
  <si>
    <t>899713111R00</t>
  </si>
  <si>
    <t>Orientační tabulky na sloupku ocelovém, betonovém</t>
  </si>
  <si>
    <t>919735112R00</t>
  </si>
  <si>
    <t>Řezání stávajícího živičného krytu tl. 5 - 10 cm</t>
  </si>
  <si>
    <t>2*9,5</t>
  </si>
  <si>
    <t>917832111RT7</t>
  </si>
  <si>
    <t>Osazení stojat. obrub. bet.bez opěry,lože z C12/15, včetně obrubníku ABO 2 - 15 100/15/25</t>
  </si>
  <si>
    <t>979087212R00</t>
  </si>
  <si>
    <t>Nakládání suti na dopravní prostředky - komunikace</t>
  </si>
  <si>
    <t>979084216R00</t>
  </si>
  <si>
    <t>Vodorovná doprava vybour. hmot po suchu do 5 km</t>
  </si>
  <si>
    <t>979084219R00</t>
  </si>
  <si>
    <t>Příplatek k dopravě vybour.hmot za dalších 5 km</t>
  </si>
  <si>
    <t>(40-5)/5*9,5*0,8*0,08*2,2</t>
  </si>
  <si>
    <t>998222011R00</t>
  </si>
  <si>
    <t>Přesun hmot, pozemní komunikace, kryt z kameniva</t>
  </si>
  <si>
    <t>998276101R00</t>
  </si>
  <si>
    <t>Přesun hmot, trubní vedení plastová, otevř. výkop</t>
  </si>
  <si>
    <t>733175330R00</t>
  </si>
  <si>
    <t>Montáž tvarovek plast lepené dva spoje D 110 mm</t>
  </si>
  <si>
    <t>Potrubí:388,3/5+2*4+2</t>
  </si>
  <si>
    <t>Připojení na řad:4</t>
  </si>
  <si>
    <t>733175340R00</t>
  </si>
  <si>
    <t>Montáž tvarovek plast lepené tři spoje D 110 mm</t>
  </si>
  <si>
    <t>Napojení na řad:1</t>
  </si>
  <si>
    <t>Odbočky:26</t>
  </si>
  <si>
    <t>733175329R00</t>
  </si>
  <si>
    <t>Montáž tvarovek plast lepené dva spoje D 90 mm</t>
  </si>
  <si>
    <t>388,3/6+2*4+2+26+26*2</t>
  </si>
  <si>
    <t>230170003R00</t>
  </si>
  <si>
    <t>Příprava pro zkoušku těsnosti, DN 100 - 125</t>
  </si>
  <si>
    <t>sada</t>
  </si>
  <si>
    <t>005111020R</t>
  </si>
  <si>
    <t>Vytyčení stavby</t>
  </si>
  <si>
    <t>Soubor</t>
  </si>
  <si>
    <t>005241020R</t>
  </si>
  <si>
    <t xml:space="preserve">Geodetické zaměření skutečného provedení  </t>
  </si>
  <si>
    <t>005231010R</t>
  </si>
  <si>
    <t>Revize,  armatur, signal. vodiče, revize signal. markerů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</si>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</sst>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3" xfId="0" applyNumberFormat="1" applyFill="1" applyBorder="1"/>
    <xf numFmtId="3" fontId="0" fillId="5" borderId="1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5" xfId="0" applyFont="1" applyBorder="1" applyAlignment="1">
      <alignment vertical="top" shrinkToFit="1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5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7" fillId="0" borderId="34" xfId="0" applyNumberFormat="1" applyFont="1" applyBorder="1" applyAlignment="1">
      <alignment vertical="top" shrinkToFit="1"/>
    </xf>
    <xf numFmtId="174" fontId="18" fillId="0" borderId="34" xfId="0" applyNumberFormat="1" applyFont="1" applyBorder="1" applyAlignment="1">
      <alignment vertical="top" wrapText="1" shrinkToFit="1"/>
    </xf>
    <xf numFmtId="174" fontId="0" fillId="3" borderId="38" xfId="0" applyNumberFormat="1" applyFill="1" applyBorder="1" applyAlignment="1">
      <alignment vertical="top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7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7" xfId="0" applyFont="1" applyBorder="1" applyAlignment="1">
      <alignment vertical="top" shrinkToFit="1"/>
    </xf>
    <xf numFmtId="17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Border="1" applyAlignment="1">
      <alignment vertical="top" shrinkToFit="1"/>
    </xf>
    <xf numFmtId="0" fontId="17" fillId="0" borderId="38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18" fillId="0" borderId="34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78" t="s">
        <v>39</v>
      </c>
      <c r="B2" s="78"/>
      <c r="C2" s="78"/>
      <c r="D2" s="78"/>
      <c r="E2" s="78"/>
      <c r="F2" s="78"/>
      <c r="G2" s="7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opLeftCell="B1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91" t="s">
        <v>42</v>
      </c>
      <c r="C1" s="92"/>
      <c r="D1" s="92"/>
      <c r="E1" s="92"/>
      <c r="F1" s="92"/>
      <c r="G1" s="92"/>
      <c r="H1" s="92"/>
      <c r="I1" s="92"/>
      <c r="J1" s="93"/>
    </row>
    <row r="2" spans="1:15" ht="23.25" customHeight="1" x14ac:dyDescent="0.2">
      <c r="A2" s="4"/>
      <c r="B2" s="105" t="s">
        <v>40</v>
      </c>
      <c r="C2" s="106"/>
      <c r="D2" s="107" t="s">
        <v>46</v>
      </c>
      <c r="E2" s="108"/>
      <c r="F2" s="108"/>
      <c r="G2" s="108"/>
      <c r="H2" s="108"/>
      <c r="I2" s="108"/>
      <c r="J2" s="109"/>
      <c r="O2" s="2"/>
    </row>
    <row r="3" spans="1:15" ht="23.25" customHeight="1" x14ac:dyDescent="0.2">
      <c r="A3" s="4"/>
      <c r="B3" s="110" t="s">
        <v>45</v>
      </c>
      <c r="C3" s="111"/>
      <c r="D3" s="112" t="s">
        <v>43</v>
      </c>
      <c r="E3" s="113"/>
      <c r="F3" s="113"/>
      <c r="G3" s="113"/>
      <c r="H3" s="113"/>
      <c r="I3" s="113"/>
      <c r="J3" s="114"/>
    </row>
    <row r="4" spans="1:15" ht="23.25" hidden="1" customHeight="1" x14ac:dyDescent="0.2">
      <c r="A4" s="4"/>
      <c r="B4" s="115" t="s">
        <v>44</v>
      </c>
      <c r="C4" s="116"/>
      <c r="D4" s="117"/>
      <c r="E4" s="117"/>
      <c r="F4" s="118"/>
      <c r="G4" s="119"/>
      <c r="H4" s="118"/>
      <c r="I4" s="119"/>
      <c r="J4" s="120"/>
    </row>
    <row r="5" spans="1:15" ht="24" customHeight="1" x14ac:dyDescent="0.2">
      <c r="A5" s="4"/>
      <c r="B5" s="45" t="s">
        <v>21</v>
      </c>
      <c r="C5" s="5"/>
      <c r="D5" s="121" t="s">
        <v>47</v>
      </c>
      <c r="E5" s="25"/>
      <c r="F5" s="25"/>
      <c r="G5" s="25"/>
      <c r="H5" s="27" t="s">
        <v>33</v>
      </c>
      <c r="I5" s="121"/>
      <c r="J5" s="11"/>
    </row>
    <row r="6" spans="1:15" ht="15.75" customHeight="1" x14ac:dyDescent="0.2">
      <c r="A6" s="4"/>
      <c r="B6" s="39"/>
      <c r="C6" s="25"/>
      <c r="D6" s="121"/>
      <c r="E6" s="25"/>
      <c r="F6" s="25"/>
      <c r="G6" s="25"/>
      <c r="H6" s="27" t="s">
        <v>34</v>
      </c>
      <c r="I6" s="121"/>
      <c r="J6" s="11"/>
    </row>
    <row r="7" spans="1:15" ht="15.75" customHeight="1" x14ac:dyDescent="0.2">
      <c r="A7" s="4"/>
      <c r="B7" s="40"/>
      <c r="C7" s="122"/>
      <c r="D7" s="104"/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123"/>
      <c r="E11" s="123"/>
      <c r="F11" s="123"/>
      <c r="G11" s="123"/>
      <c r="H11" s="27" t="s">
        <v>33</v>
      </c>
      <c r="I11" s="127"/>
      <c r="J11" s="11"/>
    </row>
    <row r="12" spans="1:15" ht="15.75" customHeight="1" x14ac:dyDescent="0.2">
      <c r="A12" s="4"/>
      <c r="B12" s="39"/>
      <c r="C12" s="25"/>
      <c r="D12" s="124"/>
      <c r="E12" s="124"/>
      <c r="F12" s="124"/>
      <c r="G12" s="124"/>
      <c r="H12" s="27" t="s">
        <v>34</v>
      </c>
      <c r="I12" s="127"/>
      <c r="J12" s="11"/>
    </row>
    <row r="13" spans="1:15" ht="15.75" customHeight="1" x14ac:dyDescent="0.2">
      <c r="A13" s="4"/>
      <c r="B13" s="40"/>
      <c r="C13" s="126"/>
      <c r="D13" s="125"/>
      <c r="E13" s="125"/>
      <c r="F13" s="125"/>
      <c r="G13" s="125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83"/>
      <c r="F15" s="83"/>
      <c r="G15" s="98"/>
      <c r="H15" s="98"/>
      <c r="I15" s="98" t="s">
        <v>28</v>
      </c>
      <c r="J15" s="99"/>
    </row>
    <row r="16" spans="1:15" ht="23.25" customHeight="1" x14ac:dyDescent="0.2">
      <c r="A16" s="194" t="s">
        <v>23</v>
      </c>
      <c r="B16" s="195" t="s">
        <v>23</v>
      </c>
      <c r="C16" s="56"/>
      <c r="D16" s="57"/>
      <c r="E16" s="80"/>
      <c r="F16" s="81"/>
      <c r="G16" s="80"/>
      <c r="H16" s="81"/>
      <c r="I16" s="80">
        <f>SUMIF(F47:F56,A16,I47:I56)+SUMIF(F47:F56,"PSU",I47:I56)</f>
        <v>0</v>
      </c>
      <c r="J16" s="82"/>
    </row>
    <row r="17" spans="1:10" ht="23.25" customHeight="1" x14ac:dyDescent="0.2">
      <c r="A17" s="194" t="s">
        <v>24</v>
      </c>
      <c r="B17" s="195" t="s">
        <v>24</v>
      </c>
      <c r="C17" s="56"/>
      <c r="D17" s="57"/>
      <c r="E17" s="80"/>
      <c r="F17" s="81"/>
      <c r="G17" s="80"/>
      <c r="H17" s="81"/>
      <c r="I17" s="80">
        <f>SUMIF(F47:F56,A17,I47:I56)</f>
        <v>0</v>
      </c>
      <c r="J17" s="82"/>
    </row>
    <row r="18" spans="1:10" ht="23.25" customHeight="1" x14ac:dyDescent="0.2">
      <c r="A18" s="194" t="s">
        <v>25</v>
      </c>
      <c r="B18" s="195" t="s">
        <v>25</v>
      </c>
      <c r="C18" s="56"/>
      <c r="D18" s="57"/>
      <c r="E18" s="80"/>
      <c r="F18" s="81"/>
      <c r="G18" s="80"/>
      <c r="H18" s="81"/>
      <c r="I18" s="80">
        <f>SUMIF(F47:F56,A18,I47:I56)</f>
        <v>0</v>
      </c>
      <c r="J18" s="82"/>
    </row>
    <row r="19" spans="1:10" ht="23.25" customHeight="1" x14ac:dyDescent="0.2">
      <c r="A19" s="194" t="s">
        <v>71</v>
      </c>
      <c r="B19" s="195" t="s">
        <v>26</v>
      </c>
      <c r="C19" s="56"/>
      <c r="D19" s="57"/>
      <c r="E19" s="80"/>
      <c r="F19" s="81"/>
      <c r="G19" s="80"/>
      <c r="H19" s="81"/>
      <c r="I19" s="80">
        <f>SUMIF(F47:F56,A19,I47:I56)</f>
        <v>0</v>
      </c>
      <c r="J19" s="82"/>
    </row>
    <row r="20" spans="1:10" ht="23.25" customHeight="1" x14ac:dyDescent="0.2">
      <c r="A20" s="194" t="s">
        <v>72</v>
      </c>
      <c r="B20" s="195" t="s">
        <v>27</v>
      </c>
      <c r="C20" s="56"/>
      <c r="D20" s="57"/>
      <c r="E20" s="80"/>
      <c r="F20" s="81"/>
      <c r="G20" s="80"/>
      <c r="H20" s="81"/>
      <c r="I20" s="80">
        <f>SUMIF(F47:F56,A20,I47:I56)</f>
        <v>0</v>
      </c>
      <c r="J20" s="82"/>
    </row>
    <row r="21" spans="1:10" ht="23.25" customHeight="1" x14ac:dyDescent="0.2">
      <c r="A21" s="4"/>
      <c r="B21" s="72" t="s">
        <v>28</v>
      </c>
      <c r="C21" s="73"/>
      <c r="D21" s="74"/>
      <c r="E21" s="89"/>
      <c r="F21" s="97"/>
      <c r="G21" s="89"/>
      <c r="H21" s="97"/>
      <c r="I21" s="89">
        <f>SUM(I16:J20)</f>
        <v>0</v>
      </c>
      <c r="J21" s="90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87">
        <f>ZakladDPHSniVypocet</f>
        <v>0</v>
      </c>
      <c r="H23" s="88"/>
      <c r="I23" s="88"/>
      <c r="J23" s="60" t="str">
        <f t="shared" ref="J23:J28" si="0">Mena</f>
        <v>CZK</v>
      </c>
    </row>
    <row r="24" spans="1:10" ht="23.25" hidden="1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85">
        <f>I23*E23/100</f>
        <v>0</v>
      </c>
      <c r="H24" s="86"/>
      <c r="I24" s="86"/>
      <c r="J24" s="60" t="str">
        <f t="shared" si="0"/>
        <v>CZK</v>
      </c>
    </row>
    <row r="25" spans="1:10" ht="23.25" customHeight="1" thickBot="1" x14ac:dyDescent="0.25">
      <c r="A25" s="4"/>
      <c r="B25" s="55" t="s">
        <v>13</v>
      </c>
      <c r="C25" s="56"/>
      <c r="D25" s="57"/>
      <c r="E25" s="58">
        <v>21</v>
      </c>
      <c r="F25" s="59" t="s">
        <v>0</v>
      </c>
      <c r="G25" s="87">
        <f>ZakladDPHZaklVypocet</f>
        <v>0</v>
      </c>
      <c r="H25" s="88"/>
      <c r="I25" s="88"/>
      <c r="J25" s="60" t="str">
        <f t="shared" si="0"/>
        <v>CZK</v>
      </c>
    </row>
    <row r="26" spans="1:10" ht="23.25" hidden="1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94">
        <f>I25*E25/100</f>
        <v>0</v>
      </c>
      <c r="H26" s="95"/>
      <c r="I26" s="95"/>
      <c r="J26" s="54" t="str">
        <f t="shared" si="0"/>
        <v>CZK</v>
      </c>
    </row>
    <row r="27" spans="1:10" ht="23.25" hidden="1" customHeight="1" thickBot="1" x14ac:dyDescent="0.25">
      <c r="A27" s="4"/>
      <c r="B27" s="46" t="s">
        <v>4</v>
      </c>
      <c r="C27" s="20"/>
      <c r="D27" s="23"/>
      <c r="E27" s="20"/>
      <c r="F27" s="21"/>
      <c r="G27" s="96">
        <f>0</f>
        <v>0</v>
      </c>
      <c r="H27" s="96"/>
      <c r="I27" s="96"/>
      <c r="J27" s="61" t="str">
        <f t="shared" si="0"/>
        <v>CZK</v>
      </c>
    </row>
    <row r="28" spans="1:10" ht="27.75" customHeight="1" thickBot="1" x14ac:dyDescent="0.25">
      <c r="A28" s="4"/>
      <c r="B28" s="153" t="s">
        <v>22</v>
      </c>
      <c r="C28" s="154"/>
      <c r="D28" s="154"/>
      <c r="E28" s="155"/>
      <c r="F28" s="156"/>
      <c r="G28" s="157">
        <f>ZakladDPHSniVypocet+ZakladDPHZaklVypocet</f>
        <v>0</v>
      </c>
      <c r="H28" s="157"/>
      <c r="I28" s="157"/>
      <c r="J28" s="158" t="str">
        <f t="shared" si="0"/>
        <v>CZK</v>
      </c>
    </row>
    <row r="29" spans="1:10" ht="27.75" hidden="1" customHeight="1" thickBot="1" x14ac:dyDescent="0.25">
      <c r="A29" s="4"/>
      <c r="B29" s="153" t="s">
        <v>35</v>
      </c>
      <c r="C29" s="159"/>
      <c r="D29" s="159"/>
      <c r="E29" s="159"/>
      <c r="F29" s="159"/>
      <c r="G29" s="160">
        <f>ZakladDPHSni+DPHSni+ZakladDPHZakl+DPHZakl+Zaokrouhleni</f>
        <v>0</v>
      </c>
      <c r="H29" s="160"/>
      <c r="I29" s="160"/>
      <c r="J29" s="161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44699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79"/>
      <c r="E34" s="79"/>
      <c r="F34" s="30"/>
      <c r="G34" s="79"/>
      <c r="H34" s="79"/>
      <c r="I34" s="79"/>
      <c r="J34" s="36"/>
    </row>
    <row r="35" spans="1:10" ht="12.75" customHeight="1" x14ac:dyDescent="0.2">
      <c r="A35" s="4"/>
      <c r="B35" s="4"/>
      <c r="C35" s="5"/>
      <c r="D35" s="84" t="s">
        <v>2</v>
      </c>
      <c r="E35" s="84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42"/>
      <c r="G37" s="142"/>
      <c r="H37" s="142"/>
      <c r="I37" s="142"/>
      <c r="J37" s="3"/>
    </row>
    <row r="38" spans="1:10" ht="25.5" hidden="1" customHeight="1" x14ac:dyDescent="0.2">
      <c r="A38" s="130" t="s">
        <v>37</v>
      </c>
      <c r="B38" s="132" t="s">
        <v>16</v>
      </c>
      <c r="C38" s="133" t="s">
        <v>5</v>
      </c>
      <c r="D38" s="134"/>
      <c r="E38" s="134"/>
      <c r="F38" s="143" t="str">
        <f>B23</f>
        <v>Základ pro sníženou DPH</v>
      </c>
      <c r="G38" s="143" t="str">
        <f>B25</f>
        <v>Základ pro základní DPH</v>
      </c>
      <c r="H38" s="144" t="s">
        <v>17</v>
      </c>
      <c r="I38" s="145" t="s">
        <v>1</v>
      </c>
      <c r="J38" s="135" t="s">
        <v>0</v>
      </c>
    </row>
    <row r="39" spans="1:10" ht="25.5" hidden="1" customHeight="1" x14ac:dyDescent="0.2">
      <c r="A39" s="130">
        <v>1</v>
      </c>
      <c r="B39" s="136" t="s">
        <v>48</v>
      </c>
      <c r="C39" s="137" t="s">
        <v>46</v>
      </c>
      <c r="D39" s="138"/>
      <c r="E39" s="138"/>
      <c r="F39" s="146">
        <f>'Rozpočet Pol'!AC120</f>
        <v>0</v>
      </c>
      <c r="G39" s="147">
        <f>'Rozpočet Pol'!AD120</f>
        <v>0</v>
      </c>
      <c r="H39" s="148"/>
      <c r="I39" s="149">
        <f>F39+G39+H39</f>
        <v>0</v>
      </c>
      <c r="J39" s="139" t="str">
        <f>IF(CenaCelkemVypocet=0,"",I39/CenaCelkemVypocet*100)</f>
        <v/>
      </c>
    </row>
    <row r="40" spans="1:10" ht="25.5" hidden="1" customHeight="1" x14ac:dyDescent="0.2">
      <c r="A40" s="130"/>
      <c r="B40" s="140" t="s">
        <v>49</v>
      </c>
      <c r="C40" s="141"/>
      <c r="D40" s="141"/>
      <c r="E40" s="141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2">
        <f>SUMIF(A39:A39,"=1",I39:I39)</f>
        <v>0</v>
      </c>
      <c r="J40" s="131">
        <f>SUMIF(A39:A39,"=1",J39:J39)</f>
        <v>0</v>
      </c>
    </row>
    <row r="44" spans="1:10" ht="15.75" x14ac:dyDescent="0.25">
      <c r="B44" s="162" t="s">
        <v>51</v>
      </c>
    </row>
    <row r="46" spans="1:10" ht="25.5" customHeight="1" x14ac:dyDescent="0.2">
      <c r="A46" s="163"/>
      <c r="B46" s="169" t="s">
        <v>16</v>
      </c>
      <c r="C46" s="169" t="s">
        <v>5</v>
      </c>
      <c r="D46" s="170"/>
      <c r="E46" s="170"/>
      <c r="F46" s="173" t="s">
        <v>52</v>
      </c>
      <c r="G46" s="173"/>
      <c r="H46" s="173"/>
      <c r="I46" s="174" t="s">
        <v>28</v>
      </c>
      <c r="J46" s="174"/>
    </row>
    <row r="47" spans="1:10" ht="25.5" customHeight="1" x14ac:dyDescent="0.2">
      <c r="A47" s="164"/>
      <c r="B47" s="175" t="s">
        <v>53</v>
      </c>
      <c r="C47" s="176" t="s">
        <v>54</v>
      </c>
      <c r="D47" s="177"/>
      <c r="E47" s="177"/>
      <c r="F47" s="181" t="s">
        <v>23</v>
      </c>
      <c r="G47" s="182"/>
      <c r="H47" s="182"/>
      <c r="I47" s="183">
        <f>'Rozpočet Pol'!G8</f>
        <v>0</v>
      </c>
      <c r="J47" s="183"/>
    </row>
    <row r="48" spans="1:10" ht="25.5" customHeight="1" x14ac:dyDescent="0.2">
      <c r="A48" s="164"/>
      <c r="B48" s="167" t="s">
        <v>55</v>
      </c>
      <c r="C48" s="166" t="s">
        <v>56</v>
      </c>
      <c r="D48" s="168"/>
      <c r="E48" s="168"/>
      <c r="F48" s="184" t="s">
        <v>23</v>
      </c>
      <c r="G48" s="185"/>
      <c r="H48" s="185"/>
      <c r="I48" s="186">
        <f>'Rozpočet Pol'!G33</f>
        <v>0</v>
      </c>
      <c r="J48" s="186"/>
    </row>
    <row r="49" spans="1:10" ht="25.5" customHeight="1" x14ac:dyDescent="0.2">
      <c r="A49" s="164"/>
      <c r="B49" s="167" t="s">
        <v>57</v>
      </c>
      <c r="C49" s="166" t="s">
        <v>58</v>
      </c>
      <c r="D49" s="168"/>
      <c r="E49" s="168"/>
      <c r="F49" s="184" t="s">
        <v>23</v>
      </c>
      <c r="G49" s="185"/>
      <c r="H49" s="185"/>
      <c r="I49" s="186">
        <f>'Rozpočet Pol'!G36</f>
        <v>0</v>
      </c>
      <c r="J49" s="186"/>
    </row>
    <row r="50" spans="1:10" ht="25.5" customHeight="1" x14ac:dyDescent="0.2">
      <c r="A50" s="164"/>
      <c r="B50" s="167" t="s">
        <v>59</v>
      </c>
      <c r="C50" s="166" t="s">
        <v>60</v>
      </c>
      <c r="D50" s="168"/>
      <c r="E50" s="168"/>
      <c r="F50" s="184" t="s">
        <v>23</v>
      </c>
      <c r="G50" s="185"/>
      <c r="H50" s="185"/>
      <c r="I50" s="186">
        <f>'Rozpočet Pol'!G40</f>
        <v>0</v>
      </c>
      <c r="J50" s="186"/>
    </row>
    <row r="51" spans="1:10" ht="25.5" customHeight="1" x14ac:dyDescent="0.2">
      <c r="A51" s="164"/>
      <c r="B51" s="167" t="s">
        <v>61</v>
      </c>
      <c r="C51" s="166" t="s">
        <v>62</v>
      </c>
      <c r="D51" s="168"/>
      <c r="E51" s="168"/>
      <c r="F51" s="184" t="s">
        <v>23</v>
      </c>
      <c r="G51" s="185"/>
      <c r="H51" s="185"/>
      <c r="I51" s="186">
        <f>'Rozpočet Pol'!G90</f>
        <v>0</v>
      </c>
      <c r="J51" s="186"/>
    </row>
    <row r="52" spans="1:10" ht="25.5" customHeight="1" x14ac:dyDescent="0.2">
      <c r="A52" s="164"/>
      <c r="B52" s="167" t="s">
        <v>63</v>
      </c>
      <c r="C52" s="166" t="s">
        <v>64</v>
      </c>
      <c r="D52" s="168"/>
      <c r="E52" s="168"/>
      <c r="F52" s="184" t="s">
        <v>23</v>
      </c>
      <c r="G52" s="185"/>
      <c r="H52" s="185"/>
      <c r="I52" s="186">
        <f>'Rozpočet Pol'!G94</f>
        <v>0</v>
      </c>
      <c r="J52" s="186"/>
    </row>
    <row r="53" spans="1:10" ht="25.5" customHeight="1" x14ac:dyDescent="0.2">
      <c r="A53" s="164"/>
      <c r="B53" s="167" t="s">
        <v>65</v>
      </c>
      <c r="C53" s="166" t="s">
        <v>66</v>
      </c>
      <c r="D53" s="168"/>
      <c r="E53" s="168"/>
      <c r="F53" s="184" t="s">
        <v>23</v>
      </c>
      <c r="G53" s="185"/>
      <c r="H53" s="185"/>
      <c r="I53" s="186">
        <f>'Rozpočet Pol'!G101</f>
        <v>0</v>
      </c>
      <c r="J53" s="186"/>
    </row>
    <row r="54" spans="1:10" ht="25.5" customHeight="1" x14ac:dyDescent="0.2">
      <c r="A54" s="164"/>
      <c r="B54" s="167" t="s">
        <v>67</v>
      </c>
      <c r="C54" s="166" t="s">
        <v>68</v>
      </c>
      <c r="D54" s="168"/>
      <c r="E54" s="168"/>
      <c r="F54" s="184" t="s">
        <v>24</v>
      </c>
      <c r="G54" s="185"/>
      <c r="H54" s="185"/>
      <c r="I54" s="186">
        <f>'Rozpočet Pol'!G104</f>
        <v>0</v>
      </c>
      <c r="J54" s="186"/>
    </row>
    <row r="55" spans="1:10" ht="25.5" customHeight="1" x14ac:dyDescent="0.2">
      <c r="A55" s="164"/>
      <c r="B55" s="167" t="s">
        <v>69</v>
      </c>
      <c r="C55" s="166" t="s">
        <v>70</v>
      </c>
      <c r="D55" s="168"/>
      <c r="E55" s="168"/>
      <c r="F55" s="184" t="s">
        <v>25</v>
      </c>
      <c r="G55" s="185"/>
      <c r="H55" s="185"/>
      <c r="I55" s="186">
        <f>'Rozpočet Pol'!G113</f>
        <v>0</v>
      </c>
      <c r="J55" s="186"/>
    </row>
    <row r="56" spans="1:10" ht="25.5" customHeight="1" x14ac:dyDescent="0.2">
      <c r="A56" s="164"/>
      <c r="B56" s="178" t="s">
        <v>71</v>
      </c>
      <c r="C56" s="179" t="s">
        <v>26</v>
      </c>
      <c r="D56" s="180"/>
      <c r="E56" s="180"/>
      <c r="F56" s="187" t="s">
        <v>71</v>
      </c>
      <c r="G56" s="188"/>
      <c r="H56" s="188"/>
      <c r="I56" s="189">
        <f>'Rozpočet Pol'!G115</f>
        <v>0</v>
      </c>
      <c r="J56" s="189"/>
    </row>
    <row r="57" spans="1:10" ht="25.5" customHeight="1" x14ac:dyDescent="0.2">
      <c r="A57" s="165"/>
      <c r="B57" s="171" t="s">
        <v>1</v>
      </c>
      <c r="C57" s="171"/>
      <c r="D57" s="172"/>
      <c r="E57" s="172"/>
      <c r="F57" s="190"/>
      <c r="G57" s="191"/>
      <c r="H57" s="191"/>
      <c r="I57" s="192">
        <f>SUM(I47:I56)</f>
        <v>0</v>
      </c>
      <c r="J57" s="192"/>
    </row>
    <row r="58" spans="1:10" x14ac:dyDescent="0.2">
      <c r="F58" s="193"/>
      <c r="G58" s="129"/>
      <c r="H58" s="193"/>
      <c r="I58" s="129"/>
      <c r="J58" s="129"/>
    </row>
    <row r="59" spans="1:10" x14ac:dyDescent="0.2">
      <c r="F59" s="193"/>
      <c r="G59" s="129"/>
      <c r="H59" s="193"/>
      <c r="I59" s="129"/>
      <c r="J59" s="129"/>
    </row>
    <row r="60" spans="1:10" x14ac:dyDescent="0.2">
      <c r="F60" s="193"/>
      <c r="G60" s="129"/>
      <c r="H60" s="193"/>
      <c r="I60" s="129"/>
      <c r="J60" s="12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I57:J57"/>
    <mergeCell ref="I54:J54"/>
    <mergeCell ref="C54:E54"/>
    <mergeCell ref="I55:J55"/>
    <mergeCell ref="C55:E55"/>
    <mergeCell ref="I56:J56"/>
    <mergeCell ref="C56:E56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7" t="s">
        <v>41</v>
      </c>
      <c r="B2" s="76"/>
      <c r="C2" s="102"/>
      <c r="D2" s="102"/>
      <c r="E2" s="102"/>
      <c r="F2" s="102"/>
      <c r="G2" s="103"/>
    </row>
    <row r="3" spans="1:7" ht="24.95" hidden="1" customHeight="1" x14ac:dyDescent="0.2">
      <c r="A3" s="77" t="s">
        <v>7</v>
      </c>
      <c r="B3" s="76"/>
      <c r="C3" s="102"/>
      <c r="D3" s="102"/>
      <c r="E3" s="102"/>
      <c r="F3" s="102"/>
      <c r="G3" s="103"/>
    </row>
    <row r="4" spans="1:7" ht="24.95" hidden="1" customHeight="1" x14ac:dyDescent="0.2">
      <c r="A4" s="77" t="s">
        <v>8</v>
      </c>
      <c r="B4" s="76"/>
      <c r="C4" s="102"/>
      <c r="D4" s="102"/>
      <c r="E4" s="102"/>
      <c r="F4" s="102"/>
      <c r="G4" s="10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8" customWidth="1"/>
    <col min="3" max="3" width="38.28515625" style="12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25">
      <c r="A1" s="196" t="s">
        <v>6</v>
      </c>
      <c r="B1" s="196"/>
      <c r="C1" s="196"/>
      <c r="D1" s="196"/>
      <c r="E1" s="196"/>
      <c r="F1" s="196"/>
      <c r="G1" s="196"/>
      <c r="AE1" t="s">
        <v>74</v>
      </c>
    </row>
    <row r="2" spans="1:60" ht="24.95" customHeight="1" x14ac:dyDescent="0.2">
      <c r="A2" s="203" t="s">
        <v>73</v>
      </c>
      <c r="B2" s="197"/>
      <c r="C2" s="198" t="s">
        <v>46</v>
      </c>
      <c r="D2" s="199"/>
      <c r="E2" s="199"/>
      <c r="F2" s="199"/>
      <c r="G2" s="205"/>
      <c r="AE2" t="s">
        <v>75</v>
      </c>
    </row>
    <row r="3" spans="1:60" ht="24.95" customHeight="1" x14ac:dyDescent="0.2">
      <c r="A3" s="204" t="s">
        <v>7</v>
      </c>
      <c r="B3" s="202"/>
      <c r="C3" s="200" t="s">
        <v>43</v>
      </c>
      <c r="D3" s="201"/>
      <c r="E3" s="201"/>
      <c r="F3" s="201"/>
      <c r="G3" s="206"/>
      <c r="AE3" t="s">
        <v>76</v>
      </c>
    </row>
    <row r="4" spans="1:60" ht="24.95" hidden="1" customHeight="1" x14ac:dyDescent="0.2">
      <c r="A4" s="204" t="s">
        <v>8</v>
      </c>
      <c r="B4" s="202"/>
      <c r="C4" s="200"/>
      <c r="D4" s="201"/>
      <c r="E4" s="201"/>
      <c r="F4" s="201"/>
      <c r="G4" s="206"/>
      <c r="AE4" t="s">
        <v>77</v>
      </c>
    </row>
    <row r="5" spans="1:60" hidden="1" x14ac:dyDescent="0.2">
      <c r="A5" s="207" t="s">
        <v>78</v>
      </c>
      <c r="B5" s="208"/>
      <c r="C5" s="209"/>
      <c r="D5" s="210"/>
      <c r="E5" s="210"/>
      <c r="F5" s="210"/>
      <c r="G5" s="211"/>
      <c r="AE5" t="s">
        <v>79</v>
      </c>
    </row>
    <row r="7" spans="1:60" ht="38.25" x14ac:dyDescent="0.2">
      <c r="A7" s="216" t="s">
        <v>80</v>
      </c>
      <c r="B7" s="217" t="s">
        <v>81</v>
      </c>
      <c r="C7" s="217" t="s">
        <v>82</v>
      </c>
      <c r="D7" s="216" t="s">
        <v>83</v>
      </c>
      <c r="E7" s="216" t="s">
        <v>84</v>
      </c>
      <c r="F7" s="212" t="s">
        <v>85</v>
      </c>
      <c r="G7" s="235" t="s">
        <v>28</v>
      </c>
      <c r="H7" s="236" t="s">
        <v>29</v>
      </c>
      <c r="I7" s="236" t="s">
        <v>86</v>
      </c>
      <c r="J7" s="236" t="s">
        <v>30</v>
      </c>
      <c r="K7" s="236" t="s">
        <v>87</v>
      </c>
      <c r="L7" s="236" t="s">
        <v>88</v>
      </c>
      <c r="M7" s="236" t="s">
        <v>89</v>
      </c>
      <c r="N7" s="236" t="s">
        <v>90</v>
      </c>
      <c r="O7" s="236" t="s">
        <v>91</v>
      </c>
      <c r="P7" s="236" t="s">
        <v>92</v>
      </c>
      <c r="Q7" s="236" t="s">
        <v>93</v>
      </c>
      <c r="R7" s="236" t="s">
        <v>94</v>
      </c>
      <c r="S7" s="236" t="s">
        <v>95</v>
      </c>
      <c r="T7" s="236" t="s">
        <v>96</v>
      </c>
      <c r="U7" s="219" t="s">
        <v>97</v>
      </c>
    </row>
    <row r="8" spans="1:60" x14ac:dyDescent="0.2">
      <c r="A8" s="237" t="s">
        <v>98</v>
      </c>
      <c r="B8" s="238" t="s">
        <v>53</v>
      </c>
      <c r="C8" s="239" t="s">
        <v>54</v>
      </c>
      <c r="D8" s="240"/>
      <c r="E8" s="241"/>
      <c r="F8" s="242"/>
      <c r="G8" s="242">
        <f>SUMIF(AE9:AE32,"&lt;&gt;NOR",G9:G32)</f>
        <v>0</v>
      </c>
      <c r="H8" s="242"/>
      <c r="I8" s="242">
        <f>SUM(I9:I32)</f>
        <v>0</v>
      </c>
      <c r="J8" s="242"/>
      <c r="K8" s="242">
        <f>SUM(K9:K32)</f>
        <v>0</v>
      </c>
      <c r="L8" s="242"/>
      <c r="M8" s="242">
        <f>SUM(M9:M32)</f>
        <v>0</v>
      </c>
      <c r="N8" s="218"/>
      <c r="O8" s="218">
        <f>SUM(O9:O32)</f>
        <v>142.13292999999999</v>
      </c>
      <c r="P8" s="218"/>
      <c r="Q8" s="218">
        <f>SUM(Q9:Q32)</f>
        <v>5.5175999999999998</v>
      </c>
      <c r="R8" s="218"/>
      <c r="S8" s="218"/>
      <c r="T8" s="237"/>
      <c r="U8" s="218">
        <f>SUM(U9:U32)</f>
        <v>772.47000000000014</v>
      </c>
      <c r="AE8" t="s">
        <v>99</v>
      </c>
    </row>
    <row r="9" spans="1:60" outlineLevel="1" x14ac:dyDescent="0.2">
      <c r="A9" s="214">
        <v>1</v>
      </c>
      <c r="B9" s="220" t="s">
        <v>100</v>
      </c>
      <c r="C9" s="265" t="s">
        <v>101</v>
      </c>
      <c r="D9" s="222" t="s">
        <v>102</v>
      </c>
      <c r="E9" s="229">
        <v>7.6</v>
      </c>
      <c r="F9" s="232">
        <f>H9+J9</f>
        <v>0</v>
      </c>
      <c r="G9" s="233">
        <f>ROUND(E9*F9,2)</f>
        <v>0</v>
      </c>
      <c r="H9" s="233"/>
      <c r="I9" s="233">
        <f>ROUND(E9*H9,2)</f>
        <v>0</v>
      </c>
      <c r="J9" s="233"/>
      <c r="K9" s="233">
        <f>ROUND(E9*J9,2)</f>
        <v>0</v>
      </c>
      <c r="L9" s="233">
        <v>21</v>
      </c>
      <c r="M9" s="233">
        <f>G9*(1+L9/100)</f>
        <v>0</v>
      </c>
      <c r="N9" s="223">
        <v>0</v>
      </c>
      <c r="O9" s="223">
        <f>ROUND(E9*N9,5)</f>
        <v>0</v>
      </c>
      <c r="P9" s="223">
        <v>0.17599999999999999</v>
      </c>
      <c r="Q9" s="223">
        <f>ROUND(E9*P9,5)</f>
        <v>1.3375999999999999</v>
      </c>
      <c r="R9" s="223"/>
      <c r="S9" s="223"/>
      <c r="T9" s="224">
        <v>0.30499999999999999</v>
      </c>
      <c r="U9" s="223">
        <f>ROUND(E9*T9,2)</f>
        <v>2.3199999999999998</v>
      </c>
      <c r="V9" s="213"/>
      <c r="W9" s="213"/>
      <c r="X9" s="213"/>
      <c r="Y9" s="213"/>
      <c r="Z9" s="213"/>
      <c r="AA9" s="213"/>
      <c r="AB9" s="213"/>
      <c r="AC9" s="213"/>
      <c r="AD9" s="213"/>
      <c r="AE9" s="213" t="s">
        <v>103</v>
      </c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14"/>
      <c r="B10" s="220"/>
      <c r="C10" s="266" t="s">
        <v>104</v>
      </c>
      <c r="D10" s="225"/>
      <c r="E10" s="230">
        <v>7.6</v>
      </c>
      <c r="F10" s="233"/>
      <c r="G10" s="233"/>
      <c r="H10" s="233"/>
      <c r="I10" s="233"/>
      <c r="J10" s="233"/>
      <c r="K10" s="233"/>
      <c r="L10" s="233"/>
      <c r="M10" s="233"/>
      <c r="N10" s="223"/>
      <c r="O10" s="223"/>
      <c r="P10" s="223"/>
      <c r="Q10" s="223"/>
      <c r="R10" s="223"/>
      <c r="S10" s="223"/>
      <c r="T10" s="224"/>
      <c r="U10" s="223"/>
      <c r="V10" s="213"/>
      <c r="W10" s="213"/>
      <c r="X10" s="213"/>
      <c r="Y10" s="213"/>
      <c r="Z10" s="213"/>
      <c r="AA10" s="213"/>
      <c r="AB10" s="213"/>
      <c r="AC10" s="213"/>
      <c r="AD10" s="213"/>
      <c r="AE10" s="213" t="s">
        <v>105</v>
      </c>
      <c r="AF10" s="213">
        <v>0</v>
      </c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14">
        <v>2</v>
      </c>
      <c r="B11" s="220" t="s">
        <v>106</v>
      </c>
      <c r="C11" s="265" t="s">
        <v>107</v>
      </c>
      <c r="D11" s="222" t="s">
        <v>108</v>
      </c>
      <c r="E11" s="229">
        <v>1.3375999999999999</v>
      </c>
      <c r="F11" s="232">
        <f>H11+J11</f>
        <v>0</v>
      </c>
      <c r="G11" s="233">
        <f>ROUND(E11*F11,2)</f>
        <v>0</v>
      </c>
      <c r="H11" s="233"/>
      <c r="I11" s="233">
        <f>ROUND(E11*H11,2)</f>
        <v>0</v>
      </c>
      <c r="J11" s="233"/>
      <c r="K11" s="233">
        <f>ROUND(E11*J11,2)</f>
        <v>0</v>
      </c>
      <c r="L11" s="233">
        <v>21</v>
      </c>
      <c r="M11" s="233">
        <f>G11*(1+L11/100)</f>
        <v>0</v>
      </c>
      <c r="N11" s="223">
        <v>0</v>
      </c>
      <c r="O11" s="223">
        <f>ROUND(E11*N11,5)</f>
        <v>0</v>
      </c>
      <c r="P11" s="223">
        <v>0</v>
      </c>
      <c r="Q11" s="223">
        <f>ROUND(E11*P11,5)</f>
        <v>0</v>
      </c>
      <c r="R11" s="223"/>
      <c r="S11" s="223"/>
      <c r="T11" s="224">
        <v>0</v>
      </c>
      <c r="U11" s="223">
        <f>ROUND(E11*T11,2)</f>
        <v>0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 t="s">
        <v>103</v>
      </c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14"/>
      <c r="B12" s="220"/>
      <c r="C12" s="266" t="s">
        <v>109</v>
      </c>
      <c r="D12" s="225"/>
      <c r="E12" s="230">
        <v>1.3375999999999999</v>
      </c>
      <c r="F12" s="233"/>
      <c r="G12" s="233"/>
      <c r="H12" s="233"/>
      <c r="I12" s="233"/>
      <c r="J12" s="233"/>
      <c r="K12" s="233"/>
      <c r="L12" s="233"/>
      <c r="M12" s="233"/>
      <c r="N12" s="223"/>
      <c r="O12" s="223"/>
      <c r="P12" s="223"/>
      <c r="Q12" s="223"/>
      <c r="R12" s="223"/>
      <c r="S12" s="223"/>
      <c r="T12" s="224"/>
      <c r="U12" s="223"/>
      <c r="V12" s="213"/>
      <c r="W12" s="213"/>
      <c r="X12" s="213"/>
      <c r="Y12" s="213"/>
      <c r="Z12" s="213"/>
      <c r="AA12" s="213"/>
      <c r="AB12" s="213"/>
      <c r="AC12" s="213"/>
      <c r="AD12" s="213"/>
      <c r="AE12" s="213" t="s">
        <v>105</v>
      </c>
      <c r="AF12" s="213">
        <v>0</v>
      </c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14">
        <v>3</v>
      </c>
      <c r="B13" s="220" t="s">
        <v>110</v>
      </c>
      <c r="C13" s="265" t="s">
        <v>111</v>
      </c>
      <c r="D13" s="222" t="s">
        <v>102</v>
      </c>
      <c r="E13" s="229">
        <v>7.6</v>
      </c>
      <c r="F13" s="232">
        <f>H13+J13</f>
        <v>0</v>
      </c>
      <c r="G13" s="233">
        <f>ROUND(E13*F13,2)</f>
        <v>0</v>
      </c>
      <c r="H13" s="233"/>
      <c r="I13" s="233">
        <f>ROUND(E13*H13,2)</f>
        <v>0</v>
      </c>
      <c r="J13" s="233"/>
      <c r="K13" s="233">
        <f>ROUND(E13*J13,2)</f>
        <v>0</v>
      </c>
      <c r="L13" s="233">
        <v>21</v>
      </c>
      <c r="M13" s="233">
        <f>G13*(1+L13/100)</f>
        <v>0</v>
      </c>
      <c r="N13" s="223">
        <v>0</v>
      </c>
      <c r="O13" s="223">
        <f>ROUND(E13*N13,5)</f>
        <v>0</v>
      </c>
      <c r="P13" s="223">
        <v>0.55000000000000004</v>
      </c>
      <c r="Q13" s="223">
        <f>ROUND(E13*P13,5)</f>
        <v>4.18</v>
      </c>
      <c r="R13" s="223"/>
      <c r="S13" s="223"/>
      <c r="T13" s="224">
        <v>0.50149999999999995</v>
      </c>
      <c r="U13" s="223">
        <f>ROUND(E13*T13,2)</f>
        <v>3.81</v>
      </c>
      <c r="V13" s="213"/>
      <c r="W13" s="213"/>
      <c r="X13" s="213"/>
      <c r="Y13" s="213"/>
      <c r="Z13" s="213"/>
      <c r="AA13" s="213"/>
      <c r="AB13" s="213"/>
      <c r="AC13" s="213"/>
      <c r="AD13" s="213"/>
      <c r="AE13" s="213" t="s">
        <v>103</v>
      </c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14">
        <v>4</v>
      </c>
      <c r="B14" s="220" t="s">
        <v>112</v>
      </c>
      <c r="C14" s="265" t="s">
        <v>113</v>
      </c>
      <c r="D14" s="222" t="s">
        <v>114</v>
      </c>
      <c r="E14" s="229">
        <v>449.45249999999999</v>
      </c>
      <c r="F14" s="232">
        <f>H14+J14</f>
        <v>0</v>
      </c>
      <c r="G14" s="233">
        <f>ROUND(E14*F14,2)</f>
        <v>0</v>
      </c>
      <c r="H14" s="233"/>
      <c r="I14" s="233">
        <f>ROUND(E14*H14,2)</f>
        <v>0</v>
      </c>
      <c r="J14" s="233"/>
      <c r="K14" s="233">
        <f>ROUND(E14*J14,2)</f>
        <v>0</v>
      </c>
      <c r="L14" s="233">
        <v>21</v>
      </c>
      <c r="M14" s="233">
        <f>G14*(1+L14/100)</f>
        <v>0</v>
      </c>
      <c r="N14" s="223">
        <v>0</v>
      </c>
      <c r="O14" s="223">
        <f>ROUND(E14*N14,5)</f>
        <v>0</v>
      </c>
      <c r="P14" s="223">
        <v>0</v>
      </c>
      <c r="Q14" s="223">
        <f>ROUND(E14*P14,5)</f>
        <v>0</v>
      </c>
      <c r="R14" s="223"/>
      <c r="S14" s="223"/>
      <c r="T14" s="224">
        <v>0.84</v>
      </c>
      <c r="U14" s="223">
        <f>ROUND(E14*T14,2)</f>
        <v>377.54</v>
      </c>
      <c r="V14" s="213"/>
      <c r="W14" s="213"/>
      <c r="X14" s="213"/>
      <c r="Y14" s="213"/>
      <c r="Z14" s="213"/>
      <c r="AA14" s="213"/>
      <c r="AB14" s="213"/>
      <c r="AC14" s="213"/>
      <c r="AD14" s="213"/>
      <c r="AE14" s="213" t="s">
        <v>103</v>
      </c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14"/>
      <c r="B15" s="220"/>
      <c r="C15" s="266" t="s">
        <v>115</v>
      </c>
      <c r="D15" s="225"/>
      <c r="E15" s="230">
        <v>449.45249999999999</v>
      </c>
      <c r="F15" s="233"/>
      <c r="G15" s="233"/>
      <c r="H15" s="233"/>
      <c r="I15" s="233"/>
      <c r="J15" s="233"/>
      <c r="K15" s="233"/>
      <c r="L15" s="233"/>
      <c r="M15" s="233"/>
      <c r="N15" s="223"/>
      <c r="O15" s="223"/>
      <c r="P15" s="223"/>
      <c r="Q15" s="223"/>
      <c r="R15" s="223"/>
      <c r="S15" s="223"/>
      <c r="T15" s="224"/>
      <c r="U15" s="223"/>
      <c r="V15" s="213"/>
      <c r="W15" s="213"/>
      <c r="X15" s="213"/>
      <c r="Y15" s="213"/>
      <c r="Z15" s="213"/>
      <c r="AA15" s="213"/>
      <c r="AB15" s="213"/>
      <c r="AC15" s="213"/>
      <c r="AD15" s="213"/>
      <c r="AE15" s="213" t="s">
        <v>105</v>
      </c>
      <c r="AF15" s="213">
        <v>0</v>
      </c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14">
        <v>5</v>
      </c>
      <c r="B16" s="220" t="s">
        <v>116</v>
      </c>
      <c r="C16" s="265" t="s">
        <v>117</v>
      </c>
      <c r="D16" s="222" t="s">
        <v>114</v>
      </c>
      <c r="E16" s="229">
        <v>356.60407500000002</v>
      </c>
      <c r="F16" s="232">
        <f>H16+J16</f>
        <v>0</v>
      </c>
      <c r="G16" s="233">
        <f>ROUND(E16*F16,2)</f>
        <v>0</v>
      </c>
      <c r="H16" s="233"/>
      <c r="I16" s="233">
        <f>ROUND(E16*H16,2)</f>
        <v>0</v>
      </c>
      <c r="J16" s="233"/>
      <c r="K16" s="233">
        <f>ROUND(E16*J16,2)</f>
        <v>0</v>
      </c>
      <c r="L16" s="233">
        <v>21</v>
      </c>
      <c r="M16" s="233">
        <f>G16*(1+L16/100)</f>
        <v>0</v>
      </c>
      <c r="N16" s="223">
        <v>0</v>
      </c>
      <c r="O16" s="223">
        <f>ROUND(E16*N16,5)</f>
        <v>0</v>
      </c>
      <c r="P16" s="223">
        <v>0</v>
      </c>
      <c r="Q16" s="223">
        <f>ROUND(E16*P16,5)</f>
        <v>0</v>
      </c>
      <c r="R16" s="223"/>
      <c r="S16" s="223"/>
      <c r="T16" s="224">
        <v>0.01</v>
      </c>
      <c r="U16" s="223">
        <f>ROUND(E16*T16,2)</f>
        <v>3.57</v>
      </c>
      <c r="V16" s="213"/>
      <c r="W16" s="213"/>
      <c r="X16" s="213"/>
      <c r="Y16" s="213"/>
      <c r="Z16" s="213"/>
      <c r="AA16" s="213"/>
      <c r="AB16" s="213"/>
      <c r="AC16" s="213"/>
      <c r="AD16" s="213"/>
      <c r="AE16" s="213" t="s">
        <v>103</v>
      </c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22.5" outlineLevel="1" x14ac:dyDescent="0.2">
      <c r="A17" s="214"/>
      <c r="B17" s="220"/>
      <c r="C17" s="266" t="s">
        <v>118</v>
      </c>
      <c r="D17" s="225"/>
      <c r="E17" s="230">
        <v>356.60407500000002</v>
      </c>
      <c r="F17" s="233"/>
      <c r="G17" s="233"/>
      <c r="H17" s="233"/>
      <c r="I17" s="233"/>
      <c r="J17" s="233"/>
      <c r="K17" s="233"/>
      <c r="L17" s="233"/>
      <c r="M17" s="233"/>
      <c r="N17" s="223"/>
      <c r="O17" s="223"/>
      <c r="P17" s="223"/>
      <c r="Q17" s="223"/>
      <c r="R17" s="223"/>
      <c r="S17" s="223"/>
      <c r="T17" s="224"/>
      <c r="U17" s="223"/>
      <c r="V17" s="213"/>
      <c r="W17" s="213"/>
      <c r="X17" s="213"/>
      <c r="Y17" s="213"/>
      <c r="Z17" s="213"/>
      <c r="AA17" s="213"/>
      <c r="AB17" s="213"/>
      <c r="AC17" s="213"/>
      <c r="AD17" s="213"/>
      <c r="AE17" s="213" t="s">
        <v>105</v>
      </c>
      <c r="AF17" s="213">
        <v>0</v>
      </c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22.5" outlineLevel="1" x14ac:dyDescent="0.2">
      <c r="A18" s="214">
        <v>6</v>
      </c>
      <c r="B18" s="220" t="s">
        <v>119</v>
      </c>
      <c r="C18" s="265" t="s">
        <v>120</v>
      </c>
      <c r="D18" s="222" t="s">
        <v>114</v>
      </c>
      <c r="E18" s="229">
        <v>92.848420000000004</v>
      </c>
      <c r="F18" s="232">
        <f>H18+J18</f>
        <v>0</v>
      </c>
      <c r="G18" s="233">
        <f>ROUND(E18*F18,2)</f>
        <v>0</v>
      </c>
      <c r="H18" s="233"/>
      <c r="I18" s="233">
        <f>ROUND(E18*H18,2)</f>
        <v>0</v>
      </c>
      <c r="J18" s="233"/>
      <c r="K18" s="233">
        <f>ROUND(E18*J18,2)</f>
        <v>0</v>
      </c>
      <c r="L18" s="233">
        <v>21</v>
      </c>
      <c r="M18" s="233">
        <f>G18*(1+L18/100)</f>
        <v>0</v>
      </c>
      <c r="N18" s="223">
        <v>0</v>
      </c>
      <c r="O18" s="223">
        <f>ROUND(E18*N18,5)</f>
        <v>0</v>
      </c>
      <c r="P18" s="223">
        <v>0</v>
      </c>
      <c r="Q18" s="223">
        <f>ROUND(E18*P18,5)</f>
        <v>0</v>
      </c>
      <c r="R18" s="223"/>
      <c r="S18" s="223"/>
      <c r="T18" s="224">
        <v>1.0999999999999999E-2</v>
      </c>
      <c r="U18" s="223">
        <f>ROUND(E18*T18,2)</f>
        <v>1.02</v>
      </c>
      <c r="V18" s="213"/>
      <c r="W18" s="213"/>
      <c r="X18" s="213"/>
      <c r="Y18" s="213"/>
      <c r="Z18" s="213"/>
      <c r="AA18" s="213"/>
      <c r="AB18" s="213"/>
      <c r="AC18" s="213"/>
      <c r="AD18" s="213"/>
      <c r="AE18" s="213" t="s">
        <v>103</v>
      </c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14"/>
      <c r="B19" s="220"/>
      <c r="C19" s="266" t="s">
        <v>121</v>
      </c>
      <c r="D19" s="225"/>
      <c r="E19" s="230">
        <v>92.848420000000004</v>
      </c>
      <c r="F19" s="233"/>
      <c r="G19" s="233"/>
      <c r="H19" s="233"/>
      <c r="I19" s="233"/>
      <c r="J19" s="233"/>
      <c r="K19" s="233"/>
      <c r="L19" s="233"/>
      <c r="M19" s="233"/>
      <c r="N19" s="223"/>
      <c r="O19" s="223"/>
      <c r="P19" s="223"/>
      <c r="Q19" s="223"/>
      <c r="R19" s="223"/>
      <c r="S19" s="223"/>
      <c r="T19" s="224"/>
      <c r="U19" s="223"/>
      <c r="V19" s="213"/>
      <c r="W19" s="213"/>
      <c r="X19" s="213"/>
      <c r="Y19" s="213"/>
      <c r="Z19" s="213"/>
      <c r="AA19" s="213"/>
      <c r="AB19" s="213"/>
      <c r="AC19" s="213"/>
      <c r="AD19" s="213"/>
      <c r="AE19" s="213" t="s">
        <v>105</v>
      </c>
      <c r="AF19" s="213">
        <v>0</v>
      </c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14">
        <v>7</v>
      </c>
      <c r="B20" s="220" t="s">
        <v>122</v>
      </c>
      <c r="C20" s="265" t="s">
        <v>123</v>
      </c>
      <c r="D20" s="222" t="s">
        <v>114</v>
      </c>
      <c r="E20" s="229">
        <v>92.848420000000004</v>
      </c>
      <c r="F20" s="232">
        <f>H20+J20</f>
        <v>0</v>
      </c>
      <c r="G20" s="233">
        <f>ROUND(E20*F20,2)</f>
        <v>0</v>
      </c>
      <c r="H20" s="233"/>
      <c r="I20" s="233">
        <f>ROUND(E20*H20,2)</f>
        <v>0</v>
      </c>
      <c r="J20" s="233"/>
      <c r="K20" s="233">
        <f>ROUND(E20*J20,2)</f>
        <v>0</v>
      </c>
      <c r="L20" s="233">
        <v>21</v>
      </c>
      <c r="M20" s="233">
        <f>G20*(1+L20/100)</f>
        <v>0</v>
      </c>
      <c r="N20" s="223">
        <v>0</v>
      </c>
      <c r="O20" s="223">
        <f>ROUND(E20*N20,5)</f>
        <v>0</v>
      </c>
      <c r="P20" s="223">
        <v>0</v>
      </c>
      <c r="Q20" s="223">
        <f>ROUND(E20*P20,5)</f>
        <v>0</v>
      </c>
      <c r="R20" s="223"/>
      <c r="S20" s="223"/>
      <c r="T20" s="224">
        <v>0</v>
      </c>
      <c r="U20" s="223">
        <f>ROUND(E20*T20,2)</f>
        <v>0</v>
      </c>
      <c r="V20" s="213"/>
      <c r="W20" s="213"/>
      <c r="X20" s="213"/>
      <c r="Y20" s="213"/>
      <c r="Z20" s="213"/>
      <c r="AA20" s="213"/>
      <c r="AB20" s="213"/>
      <c r="AC20" s="213"/>
      <c r="AD20" s="213"/>
      <c r="AE20" s="213" t="s">
        <v>103</v>
      </c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14"/>
      <c r="B21" s="220"/>
      <c r="C21" s="266" t="s">
        <v>124</v>
      </c>
      <c r="D21" s="225"/>
      <c r="E21" s="230">
        <v>92.848420000000004</v>
      </c>
      <c r="F21" s="233"/>
      <c r="G21" s="233"/>
      <c r="H21" s="233"/>
      <c r="I21" s="233"/>
      <c r="J21" s="233"/>
      <c r="K21" s="233"/>
      <c r="L21" s="233"/>
      <c r="M21" s="233"/>
      <c r="N21" s="223"/>
      <c r="O21" s="223"/>
      <c r="P21" s="223"/>
      <c r="Q21" s="223"/>
      <c r="R21" s="223"/>
      <c r="S21" s="223"/>
      <c r="T21" s="224"/>
      <c r="U21" s="223"/>
      <c r="V21" s="213"/>
      <c r="W21" s="213"/>
      <c r="X21" s="213"/>
      <c r="Y21" s="213"/>
      <c r="Z21" s="213"/>
      <c r="AA21" s="213"/>
      <c r="AB21" s="213"/>
      <c r="AC21" s="213"/>
      <c r="AD21" s="213"/>
      <c r="AE21" s="213" t="s">
        <v>105</v>
      </c>
      <c r="AF21" s="213">
        <v>0</v>
      </c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22.5" outlineLevel="1" x14ac:dyDescent="0.2">
      <c r="A22" s="214">
        <v>8</v>
      </c>
      <c r="B22" s="220" t="s">
        <v>125</v>
      </c>
      <c r="C22" s="265" t="s">
        <v>126</v>
      </c>
      <c r="D22" s="222" t="s">
        <v>114</v>
      </c>
      <c r="E22" s="229">
        <v>83.291329750000003</v>
      </c>
      <c r="F22" s="232">
        <f>H22+J22</f>
        <v>0</v>
      </c>
      <c r="G22" s="233">
        <f>ROUND(E22*F22,2)</f>
        <v>0</v>
      </c>
      <c r="H22" s="233"/>
      <c r="I22" s="233">
        <f>ROUND(E22*H22,2)</f>
        <v>0</v>
      </c>
      <c r="J22" s="233"/>
      <c r="K22" s="233">
        <f>ROUND(E22*J22,2)</f>
        <v>0</v>
      </c>
      <c r="L22" s="233">
        <v>21</v>
      </c>
      <c r="M22" s="233">
        <f>G22*(1+L22/100)</f>
        <v>0</v>
      </c>
      <c r="N22" s="223">
        <v>1.7</v>
      </c>
      <c r="O22" s="223">
        <f>ROUND(E22*N22,5)</f>
        <v>141.59526</v>
      </c>
      <c r="P22" s="223">
        <v>0</v>
      </c>
      <c r="Q22" s="223">
        <f>ROUND(E22*P22,5)</f>
        <v>0</v>
      </c>
      <c r="R22" s="223"/>
      <c r="S22" s="223"/>
      <c r="T22" s="224">
        <v>1.59</v>
      </c>
      <c r="U22" s="223">
        <f>ROUND(E22*T22,2)</f>
        <v>132.43</v>
      </c>
      <c r="V22" s="213"/>
      <c r="W22" s="213"/>
      <c r="X22" s="213"/>
      <c r="Y22" s="213"/>
      <c r="Z22" s="213"/>
      <c r="AA22" s="213"/>
      <c r="AB22" s="213"/>
      <c r="AC22" s="213"/>
      <c r="AD22" s="213"/>
      <c r="AE22" s="213" t="s">
        <v>103</v>
      </c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14"/>
      <c r="B23" s="220"/>
      <c r="C23" s="266" t="s">
        <v>127</v>
      </c>
      <c r="D23" s="225"/>
      <c r="E23" s="230">
        <v>83.291329750000003</v>
      </c>
      <c r="F23" s="233"/>
      <c r="G23" s="233"/>
      <c r="H23" s="233"/>
      <c r="I23" s="233"/>
      <c r="J23" s="233"/>
      <c r="K23" s="233"/>
      <c r="L23" s="233"/>
      <c r="M23" s="233"/>
      <c r="N23" s="223"/>
      <c r="O23" s="223"/>
      <c r="P23" s="223"/>
      <c r="Q23" s="223"/>
      <c r="R23" s="223"/>
      <c r="S23" s="223"/>
      <c r="T23" s="224"/>
      <c r="U23" s="223"/>
      <c r="V23" s="213"/>
      <c r="W23" s="213"/>
      <c r="X23" s="213"/>
      <c r="Y23" s="213"/>
      <c r="Z23" s="213"/>
      <c r="AA23" s="213"/>
      <c r="AB23" s="213"/>
      <c r="AC23" s="213"/>
      <c r="AD23" s="213"/>
      <c r="AE23" s="213" t="s">
        <v>105</v>
      </c>
      <c r="AF23" s="213">
        <v>0</v>
      </c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14">
        <v>9</v>
      </c>
      <c r="B24" s="220" t="s">
        <v>128</v>
      </c>
      <c r="C24" s="265" t="s">
        <v>129</v>
      </c>
      <c r="D24" s="222" t="s">
        <v>114</v>
      </c>
      <c r="E24" s="229">
        <v>356.60408000000001</v>
      </c>
      <c r="F24" s="232">
        <f>H24+J24</f>
        <v>0</v>
      </c>
      <c r="G24" s="233">
        <f>ROUND(E24*F24,2)</f>
        <v>0</v>
      </c>
      <c r="H24" s="233"/>
      <c r="I24" s="233">
        <f>ROUND(E24*H24,2)</f>
        <v>0</v>
      </c>
      <c r="J24" s="233"/>
      <c r="K24" s="233">
        <f>ROUND(E24*J24,2)</f>
        <v>0</v>
      </c>
      <c r="L24" s="233">
        <v>21</v>
      </c>
      <c r="M24" s="233">
        <f>G24*(1+L24/100)</f>
        <v>0</v>
      </c>
      <c r="N24" s="223">
        <v>0</v>
      </c>
      <c r="O24" s="223">
        <f>ROUND(E24*N24,5)</f>
        <v>0</v>
      </c>
      <c r="P24" s="223">
        <v>0</v>
      </c>
      <c r="Q24" s="223">
        <f>ROUND(E24*P24,5)</f>
        <v>0</v>
      </c>
      <c r="R24" s="223"/>
      <c r="S24" s="223"/>
      <c r="T24" s="224">
        <v>0.05</v>
      </c>
      <c r="U24" s="223">
        <f>ROUND(E24*T24,2)</f>
        <v>17.829999999999998</v>
      </c>
      <c r="V24" s="213"/>
      <c r="W24" s="213"/>
      <c r="X24" s="213"/>
      <c r="Y24" s="213"/>
      <c r="Z24" s="213"/>
      <c r="AA24" s="213"/>
      <c r="AB24" s="213"/>
      <c r="AC24" s="213"/>
      <c r="AD24" s="213"/>
      <c r="AE24" s="213" t="s">
        <v>103</v>
      </c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14"/>
      <c r="B25" s="220"/>
      <c r="C25" s="266" t="s">
        <v>130</v>
      </c>
      <c r="D25" s="225"/>
      <c r="E25" s="230">
        <v>356.60408000000001</v>
      </c>
      <c r="F25" s="233"/>
      <c r="G25" s="233"/>
      <c r="H25" s="233"/>
      <c r="I25" s="233"/>
      <c r="J25" s="233"/>
      <c r="K25" s="233"/>
      <c r="L25" s="233"/>
      <c r="M25" s="233"/>
      <c r="N25" s="223"/>
      <c r="O25" s="223"/>
      <c r="P25" s="223"/>
      <c r="Q25" s="223"/>
      <c r="R25" s="223"/>
      <c r="S25" s="223"/>
      <c r="T25" s="224"/>
      <c r="U25" s="223"/>
      <c r="V25" s="213"/>
      <c r="W25" s="213"/>
      <c r="X25" s="213"/>
      <c r="Y25" s="213"/>
      <c r="Z25" s="213"/>
      <c r="AA25" s="213"/>
      <c r="AB25" s="213"/>
      <c r="AC25" s="213"/>
      <c r="AD25" s="213"/>
      <c r="AE25" s="213" t="s">
        <v>105</v>
      </c>
      <c r="AF25" s="213">
        <v>0</v>
      </c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14">
        <v>10</v>
      </c>
      <c r="B26" s="220" t="s">
        <v>116</v>
      </c>
      <c r="C26" s="265" t="s">
        <v>117</v>
      </c>
      <c r="D26" s="222" t="s">
        <v>114</v>
      </c>
      <c r="E26" s="229">
        <v>356.60408000000001</v>
      </c>
      <c r="F26" s="232">
        <f>H26+J26</f>
        <v>0</v>
      </c>
      <c r="G26" s="233">
        <f>ROUND(E26*F26,2)</f>
        <v>0</v>
      </c>
      <c r="H26" s="233"/>
      <c r="I26" s="233">
        <f>ROUND(E26*H26,2)</f>
        <v>0</v>
      </c>
      <c r="J26" s="233"/>
      <c r="K26" s="233">
        <f>ROUND(E26*J26,2)</f>
        <v>0</v>
      </c>
      <c r="L26" s="233">
        <v>21</v>
      </c>
      <c r="M26" s="233">
        <f>G26*(1+L26/100)</f>
        <v>0</v>
      </c>
      <c r="N26" s="223">
        <v>0</v>
      </c>
      <c r="O26" s="223">
        <f>ROUND(E26*N26,5)</f>
        <v>0</v>
      </c>
      <c r="P26" s="223">
        <v>0</v>
      </c>
      <c r="Q26" s="223">
        <f>ROUND(E26*P26,5)</f>
        <v>0</v>
      </c>
      <c r="R26" s="223"/>
      <c r="S26" s="223"/>
      <c r="T26" s="224">
        <v>0.01</v>
      </c>
      <c r="U26" s="223">
        <f>ROUND(E26*T26,2)</f>
        <v>3.57</v>
      </c>
      <c r="V26" s="213"/>
      <c r="W26" s="213"/>
      <c r="X26" s="213"/>
      <c r="Y26" s="213"/>
      <c r="Z26" s="213"/>
      <c r="AA26" s="213"/>
      <c r="AB26" s="213"/>
      <c r="AC26" s="213"/>
      <c r="AD26" s="213"/>
      <c r="AE26" s="213" t="s">
        <v>103</v>
      </c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14"/>
      <c r="B27" s="220"/>
      <c r="C27" s="266" t="s">
        <v>130</v>
      </c>
      <c r="D27" s="225"/>
      <c r="E27" s="230">
        <v>356.60408000000001</v>
      </c>
      <c r="F27" s="233"/>
      <c r="G27" s="233"/>
      <c r="H27" s="233"/>
      <c r="I27" s="233"/>
      <c r="J27" s="233"/>
      <c r="K27" s="233"/>
      <c r="L27" s="233"/>
      <c r="M27" s="233"/>
      <c r="N27" s="223"/>
      <c r="O27" s="223"/>
      <c r="P27" s="223"/>
      <c r="Q27" s="223"/>
      <c r="R27" s="223"/>
      <c r="S27" s="223"/>
      <c r="T27" s="224"/>
      <c r="U27" s="223"/>
      <c r="V27" s="213"/>
      <c r="W27" s="213"/>
      <c r="X27" s="213"/>
      <c r="Y27" s="213"/>
      <c r="Z27" s="213"/>
      <c r="AA27" s="213"/>
      <c r="AB27" s="213"/>
      <c r="AC27" s="213"/>
      <c r="AD27" s="213"/>
      <c r="AE27" s="213" t="s">
        <v>105</v>
      </c>
      <c r="AF27" s="213">
        <v>0</v>
      </c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14">
        <v>11</v>
      </c>
      <c r="B28" s="220" t="s">
        <v>131</v>
      </c>
      <c r="C28" s="265" t="s">
        <v>132</v>
      </c>
      <c r="D28" s="222" t="s">
        <v>114</v>
      </c>
      <c r="E28" s="229">
        <v>356.60408000000001</v>
      </c>
      <c r="F28" s="232">
        <f>H28+J28</f>
        <v>0</v>
      </c>
      <c r="G28" s="233">
        <f>ROUND(E28*F28,2)</f>
        <v>0</v>
      </c>
      <c r="H28" s="233"/>
      <c r="I28" s="233">
        <f>ROUND(E28*H28,2)</f>
        <v>0</v>
      </c>
      <c r="J28" s="233"/>
      <c r="K28" s="233">
        <f>ROUND(E28*J28,2)</f>
        <v>0</v>
      </c>
      <c r="L28" s="233">
        <v>21</v>
      </c>
      <c r="M28" s="233">
        <f>G28*(1+L28/100)</f>
        <v>0</v>
      </c>
      <c r="N28" s="223">
        <v>0</v>
      </c>
      <c r="O28" s="223">
        <f>ROUND(E28*N28,5)</f>
        <v>0</v>
      </c>
      <c r="P28" s="223">
        <v>0</v>
      </c>
      <c r="Q28" s="223">
        <f>ROUND(E28*P28,5)</f>
        <v>0</v>
      </c>
      <c r="R28" s="223"/>
      <c r="S28" s="223"/>
      <c r="T28" s="224">
        <v>0.18</v>
      </c>
      <c r="U28" s="223">
        <f>ROUND(E28*T28,2)</f>
        <v>64.19</v>
      </c>
      <c r="V28" s="213"/>
      <c r="W28" s="213"/>
      <c r="X28" s="213"/>
      <c r="Y28" s="213"/>
      <c r="Z28" s="213"/>
      <c r="AA28" s="213"/>
      <c r="AB28" s="213"/>
      <c r="AC28" s="213"/>
      <c r="AD28" s="213"/>
      <c r="AE28" s="213" t="s">
        <v>103</v>
      </c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14"/>
      <c r="B29" s="220"/>
      <c r="C29" s="266" t="s">
        <v>130</v>
      </c>
      <c r="D29" s="225"/>
      <c r="E29" s="230">
        <v>356.60408000000001</v>
      </c>
      <c r="F29" s="233"/>
      <c r="G29" s="233"/>
      <c r="H29" s="233"/>
      <c r="I29" s="233"/>
      <c r="J29" s="233"/>
      <c r="K29" s="233"/>
      <c r="L29" s="233"/>
      <c r="M29" s="233"/>
      <c r="N29" s="223"/>
      <c r="O29" s="223"/>
      <c r="P29" s="223"/>
      <c r="Q29" s="223"/>
      <c r="R29" s="223"/>
      <c r="S29" s="223"/>
      <c r="T29" s="224"/>
      <c r="U29" s="223"/>
      <c r="V29" s="213"/>
      <c r="W29" s="213"/>
      <c r="X29" s="213"/>
      <c r="Y29" s="213"/>
      <c r="Z29" s="213"/>
      <c r="AA29" s="213"/>
      <c r="AB29" s="213"/>
      <c r="AC29" s="213"/>
      <c r="AD29" s="213"/>
      <c r="AE29" s="213" t="s">
        <v>105</v>
      </c>
      <c r="AF29" s="213">
        <v>0</v>
      </c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14">
        <v>12</v>
      </c>
      <c r="B30" s="220" t="s">
        <v>133</v>
      </c>
      <c r="C30" s="265" t="s">
        <v>134</v>
      </c>
      <c r="D30" s="222" t="s">
        <v>102</v>
      </c>
      <c r="E30" s="229">
        <v>543.1</v>
      </c>
      <c r="F30" s="232">
        <f>H30+J30</f>
        <v>0</v>
      </c>
      <c r="G30" s="233">
        <f>ROUND(E30*F30,2)</f>
        <v>0</v>
      </c>
      <c r="H30" s="233"/>
      <c r="I30" s="233">
        <f>ROUND(E30*H30,2)</f>
        <v>0</v>
      </c>
      <c r="J30" s="233"/>
      <c r="K30" s="233">
        <f>ROUND(E30*J30,2)</f>
        <v>0</v>
      </c>
      <c r="L30" s="233">
        <v>21</v>
      </c>
      <c r="M30" s="233">
        <f>G30*(1+L30/100)</f>
        <v>0</v>
      </c>
      <c r="N30" s="223">
        <v>9.8999999999999999E-4</v>
      </c>
      <c r="O30" s="223">
        <f>ROUND(E30*N30,5)</f>
        <v>0.53766999999999998</v>
      </c>
      <c r="P30" s="223">
        <v>0</v>
      </c>
      <c r="Q30" s="223">
        <f>ROUND(E30*P30,5)</f>
        <v>0</v>
      </c>
      <c r="R30" s="223"/>
      <c r="S30" s="223"/>
      <c r="T30" s="224">
        <v>0.23599999999999999</v>
      </c>
      <c r="U30" s="223">
        <f>ROUND(E30*T30,2)</f>
        <v>128.16999999999999</v>
      </c>
      <c r="V30" s="213"/>
      <c r="W30" s="213"/>
      <c r="X30" s="213"/>
      <c r="Y30" s="213"/>
      <c r="Z30" s="213"/>
      <c r="AA30" s="213"/>
      <c r="AB30" s="213"/>
      <c r="AC30" s="213"/>
      <c r="AD30" s="213"/>
      <c r="AE30" s="213" t="s">
        <v>103</v>
      </c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14"/>
      <c r="B31" s="220"/>
      <c r="C31" s="266" t="s">
        <v>135</v>
      </c>
      <c r="D31" s="225"/>
      <c r="E31" s="230">
        <v>543.1</v>
      </c>
      <c r="F31" s="233"/>
      <c r="G31" s="233"/>
      <c r="H31" s="233"/>
      <c r="I31" s="233"/>
      <c r="J31" s="233"/>
      <c r="K31" s="233"/>
      <c r="L31" s="233"/>
      <c r="M31" s="233"/>
      <c r="N31" s="223"/>
      <c r="O31" s="223"/>
      <c r="P31" s="223"/>
      <c r="Q31" s="223"/>
      <c r="R31" s="223"/>
      <c r="S31" s="223"/>
      <c r="T31" s="224"/>
      <c r="U31" s="223"/>
      <c r="V31" s="213"/>
      <c r="W31" s="213"/>
      <c r="X31" s="213"/>
      <c r="Y31" s="213"/>
      <c r="Z31" s="213"/>
      <c r="AA31" s="213"/>
      <c r="AB31" s="213"/>
      <c r="AC31" s="213"/>
      <c r="AD31" s="213"/>
      <c r="AE31" s="213" t="s">
        <v>105</v>
      </c>
      <c r="AF31" s="213">
        <v>0</v>
      </c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14">
        <v>13</v>
      </c>
      <c r="B32" s="220" t="s">
        <v>136</v>
      </c>
      <c r="C32" s="265" t="s">
        <v>137</v>
      </c>
      <c r="D32" s="222" t="s">
        <v>102</v>
      </c>
      <c r="E32" s="229">
        <v>543.1</v>
      </c>
      <c r="F32" s="232">
        <f>H32+J32</f>
        <v>0</v>
      </c>
      <c r="G32" s="233">
        <f>ROUND(E32*F32,2)</f>
        <v>0</v>
      </c>
      <c r="H32" s="233"/>
      <c r="I32" s="233">
        <f>ROUND(E32*H32,2)</f>
        <v>0</v>
      </c>
      <c r="J32" s="233"/>
      <c r="K32" s="233">
        <f>ROUND(E32*J32,2)</f>
        <v>0</v>
      </c>
      <c r="L32" s="233">
        <v>21</v>
      </c>
      <c r="M32" s="233">
        <f>G32*(1+L32/100)</f>
        <v>0</v>
      </c>
      <c r="N32" s="223">
        <v>0</v>
      </c>
      <c r="O32" s="223">
        <f>ROUND(E32*N32,5)</f>
        <v>0</v>
      </c>
      <c r="P32" s="223">
        <v>0</v>
      </c>
      <c r="Q32" s="223">
        <f>ROUND(E32*P32,5)</f>
        <v>0</v>
      </c>
      <c r="R32" s="223"/>
      <c r="S32" s="223"/>
      <c r="T32" s="224">
        <v>7.0000000000000007E-2</v>
      </c>
      <c r="U32" s="223">
        <f>ROUND(E32*T32,2)</f>
        <v>38.020000000000003</v>
      </c>
      <c r="V32" s="213"/>
      <c r="W32" s="213"/>
      <c r="X32" s="213"/>
      <c r="Y32" s="213"/>
      <c r="Z32" s="213"/>
      <c r="AA32" s="213"/>
      <c r="AB32" s="213"/>
      <c r="AC32" s="213"/>
      <c r="AD32" s="213"/>
      <c r="AE32" s="213" t="s">
        <v>103</v>
      </c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x14ac:dyDescent="0.2">
      <c r="A33" s="215" t="s">
        <v>98</v>
      </c>
      <c r="B33" s="221" t="s">
        <v>55</v>
      </c>
      <c r="C33" s="267" t="s">
        <v>56</v>
      </c>
      <c r="D33" s="226"/>
      <c r="E33" s="231"/>
      <c r="F33" s="234"/>
      <c r="G33" s="234">
        <f>SUMIF(AE34:AE35,"&lt;&gt;NOR",G34:G35)</f>
        <v>0</v>
      </c>
      <c r="H33" s="234"/>
      <c r="I33" s="234">
        <f>SUM(I34:I35)</f>
        <v>0</v>
      </c>
      <c r="J33" s="234"/>
      <c r="K33" s="234">
        <f>SUM(K34:K35)</f>
        <v>0</v>
      </c>
      <c r="L33" s="234"/>
      <c r="M33" s="234">
        <f>SUM(M34:M35)</f>
        <v>0</v>
      </c>
      <c r="N33" s="227"/>
      <c r="O33" s="227">
        <f>SUM(O34:O35)</f>
        <v>6.66404</v>
      </c>
      <c r="P33" s="227"/>
      <c r="Q33" s="227">
        <f>SUM(Q34:Q35)</f>
        <v>0</v>
      </c>
      <c r="R33" s="227"/>
      <c r="S33" s="227"/>
      <c r="T33" s="228"/>
      <c r="U33" s="227">
        <f>SUM(U34:U35)</f>
        <v>10.01</v>
      </c>
      <c r="AE33" t="s">
        <v>99</v>
      </c>
    </row>
    <row r="34" spans="1:60" ht="22.5" outlineLevel="1" x14ac:dyDescent="0.2">
      <c r="A34" s="214">
        <v>14</v>
      </c>
      <c r="B34" s="220" t="s">
        <v>138</v>
      </c>
      <c r="C34" s="265" t="s">
        <v>139</v>
      </c>
      <c r="D34" s="222" t="s">
        <v>114</v>
      </c>
      <c r="E34" s="229">
        <v>5.8859250000000003</v>
      </c>
      <c r="F34" s="232">
        <f>H34+J34</f>
        <v>0</v>
      </c>
      <c r="G34" s="233">
        <f>ROUND(E34*F34,2)</f>
        <v>0</v>
      </c>
      <c r="H34" s="233"/>
      <c r="I34" s="233">
        <f>ROUND(E34*H34,2)</f>
        <v>0</v>
      </c>
      <c r="J34" s="233"/>
      <c r="K34" s="233">
        <f>ROUND(E34*J34,2)</f>
        <v>0</v>
      </c>
      <c r="L34" s="233">
        <v>21</v>
      </c>
      <c r="M34" s="233">
        <f>G34*(1+L34/100)</f>
        <v>0</v>
      </c>
      <c r="N34" s="223">
        <v>1.1322000000000001</v>
      </c>
      <c r="O34" s="223">
        <f>ROUND(E34*N34,5)</f>
        <v>6.66404</v>
      </c>
      <c r="P34" s="223">
        <v>0</v>
      </c>
      <c r="Q34" s="223">
        <f>ROUND(E34*P34,5)</f>
        <v>0</v>
      </c>
      <c r="R34" s="223"/>
      <c r="S34" s="223"/>
      <c r="T34" s="224">
        <v>1.7</v>
      </c>
      <c r="U34" s="223">
        <f>ROUND(E34*T34,2)</f>
        <v>10.01</v>
      </c>
      <c r="V34" s="213"/>
      <c r="W34" s="213"/>
      <c r="X34" s="213"/>
      <c r="Y34" s="213"/>
      <c r="Z34" s="213"/>
      <c r="AA34" s="213"/>
      <c r="AB34" s="213"/>
      <c r="AC34" s="213"/>
      <c r="AD34" s="213"/>
      <c r="AE34" s="213" t="s">
        <v>103</v>
      </c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14"/>
      <c r="B35" s="220"/>
      <c r="C35" s="266" t="s">
        <v>140</v>
      </c>
      <c r="D35" s="225"/>
      <c r="E35" s="230">
        <v>5.8859250000000003</v>
      </c>
      <c r="F35" s="233"/>
      <c r="G35" s="233"/>
      <c r="H35" s="233"/>
      <c r="I35" s="233"/>
      <c r="J35" s="233"/>
      <c r="K35" s="233"/>
      <c r="L35" s="233"/>
      <c r="M35" s="233"/>
      <c r="N35" s="223"/>
      <c r="O35" s="223"/>
      <c r="P35" s="223"/>
      <c r="Q35" s="223"/>
      <c r="R35" s="223"/>
      <c r="S35" s="223"/>
      <c r="T35" s="224"/>
      <c r="U35" s="223"/>
      <c r="V35" s="213"/>
      <c r="W35" s="213"/>
      <c r="X35" s="213"/>
      <c r="Y35" s="213"/>
      <c r="Z35" s="213"/>
      <c r="AA35" s="213"/>
      <c r="AB35" s="213"/>
      <c r="AC35" s="213"/>
      <c r="AD35" s="213"/>
      <c r="AE35" s="213" t="s">
        <v>105</v>
      </c>
      <c r="AF35" s="213">
        <v>0</v>
      </c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x14ac:dyDescent="0.2">
      <c r="A36" s="215" t="s">
        <v>98</v>
      </c>
      <c r="B36" s="221" t="s">
        <v>57</v>
      </c>
      <c r="C36" s="267" t="s">
        <v>58</v>
      </c>
      <c r="D36" s="226"/>
      <c r="E36" s="231"/>
      <c r="F36" s="234"/>
      <c r="G36" s="234">
        <f>SUMIF(AE37:AE39,"&lt;&gt;NOR",G37:G39)</f>
        <v>0</v>
      </c>
      <c r="H36" s="234"/>
      <c r="I36" s="234">
        <f>SUM(I37:I39)</f>
        <v>0</v>
      </c>
      <c r="J36" s="234"/>
      <c r="K36" s="234">
        <f>SUM(K37:K39)</f>
        <v>0</v>
      </c>
      <c r="L36" s="234"/>
      <c r="M36" s="234">
        <f>SUM(M37:M39)</f>
        <v>0</v>
      </c>
      <c r="N36" s="227"/>
      <c r="O36" s="227">
        <f>SUM(O37:O39)</f>
        <v>4.8266799999999996</v>
      </c>
      <c r="P36" s="227"/>
      <c r="Q36" s="227">
        <f>SUM(Q37:Q39)</f>
        <v>0</v>
      </c>
      <c r="R36" s="227"/>
      <c r="S36" s="227"/>
      <c r="T36" s="228"/>
      <c r="U36" s="227">
        <f>SUM(U37:U39)</f>
        <v>0.98</v>
      </c>
      <c r="AE36" t="s">
        <v>99</v>
      </c>
    </row>
    <row r="37" spans="1:60" outlineLevel="1" x14ac:dyDescent="0.2">
      <c r="A37" s="214">
        <v>15</v>
      </c>
      <c r="B37" s="220" t="s">
        <v>141</v>
      </c>
      <c r="C37" s="265" t="s">
        <v>142</v>
      </c>
      <c r="D37" s="222" t="s">
        <v>102</v>
      </c>
      <c r="E37" s="229">
        <v>7.6</v>
      </c>
      <c r="F37" s="232">
        <f>H37+J37</f>
        <v>0</v>
      </c>
      <c r="G37" s="233">
        <f>ROUND(E37*F37,2)</f>
        <v>0</v>
      </c>
      <c r="H37" s="233"/>
      <c r="I37" s="233">
        <f>ROUND(E37*H37,2)</f>
        <v>0</v>
      </c>
      <c r="J37" s="233"/>
      <c r="K37" s="233">
        <f>ROUND(E37*J37,2)</f>
        <v>0</v>
      </c>
      <c r="L37" s="233">
        <v>21</v>
      </c>
      <c r="M37" s="233">
        <f>G37*(1+L37/100)</f>
        <v>0</v>
      </c>
      <c r="N37" s="223">
        <v>0.43</v>
      </c>
      <c r="O37" s="223">
        <f>ROUND(E37*N37,5)</f>
        <v>3.2679999999999998</v>
      </c>
      <c r="P37" s="223">
        <v>0</v>
      </c>
      <c r="Q37" s="223">
        <f>ROUND(E37*P37,5)</f>
        <v>0</v>
      </c>
      <c r="R37" s="223"/>
      <c r="S37" s="223"/>
      <c r="T37" s="224">
        <v>2.8000000000000001E-2</v>
      </c>
      <c r="U37" s="223">
        <f>ROUND(E37*T37,2)</f>
        <v>0.21</v>
      </c>
      <c r="V37" s="213"/>
      <c r="W37" s="213"/>
      <c r="X37" s="213"/>
      <c r="Y37" s="213"/>
      <c r="Z37" s="213"/>
      <c r="AA37" s="213"/>
      <c r="AB37" s="213"/>
      <c r="AC37" s="213"/>
      <c r="AD37" s="213"/>
      <c r="AE37" s="213" t="s">
        <v>103</v>
      </c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22.5" outlineLevel="1" x14ac:dyDescent="0.2">
      <c r="A38" s="214">
        <v>16</v>
      </c>
      <c r="B38" s="220" t="s">
        <v>143</v>
      </c>
      <c r="C38" s="265" t="s">
        <v>144</v>
      </c>
      <c r="D38" s="222" t="s">
        <v>102</v>
      </c>
      <c r="E38" s="229">
        <v>7.6</v>
      </c>
      <c r="F38" s="232">
        <f>H38+J38</f>
        <v>0</v>
      </c>
      <c r="G38" s="233">
        <f>ROUND(E38*F38,2)</f>
        <v>0</v>
      </c>
      <c r="H38" s="233"/>
      <c r="I38" s="233">
        <f>ROUND(E38*H38,2)</f>
        <v>0</v>
      </c>
      <c r="J38" s="233"/>
      <c r="K38" s="233">
        <f>ROUND(E38*J38,2)</f>
        <v>0</v>
      </c>
      <c r="L38" s="233">
        <v>21</v>
      </c>
      <c r="M38" s="233">
        <f>G38*(1+L38/100)</f>
        <v>0</v>
      </c>
      <c r="N38" s="223">
        <v>0.20508999999999999</v>
      </c>
      <c r="O38" s="223">
        <f>ROUND(E38*N38,5)</f>
        <v>1.5586800000000001</v>
      </c>
      <c r="P38" s="223">
        <v>0</v>
      </c>
      <c r="Q38" s="223">
        <f>ROUND(E38*P38,5)</f>
        <v>0</v>
      </c>
      <c r="R38" s="223"/>
      <c r="S38" s="223"/>
      <c r="T38" s="224">
        <v>0.10100000000000001</v>
      </c>
      <c r="U38" s="223">
        <f>ROUND(E38*T38,2)</f>
        <v>0.77</v>
      </c>
      <c r="V38" s="213"/>
      <c r="W38" s="213"/>
      <c r="X38" s="213"/>
      <c r="Y38" s="213"/>
      <c r="Z38" s="213"/>
      <c r="AA38" s="213"/>
      <c r="AB38" s="213"/>
      <c r="AC38" s="213"/>
      <c r="AD38" s="213"/>
      <c r="AE38" s="213" t="s">
        <v>103</v>
      </c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14"/>
      <c r="B39" s="220"/>
      <c r="C39" s="266" t="s">
        <v>104</v>
      </c>
      <c r="D39" s="225"/>
      <c r="E39" s="230">
        <v>7.6</v>
      </c>
      <c r="F39" s="233"/>
      <c r="G39" s="233"/>
      <c r="H39" s="233"/>
      <c r="I39" s="233"/>
      <c r="J39" s="233"/>
      <c r="K39" s="233"/>
      <c r="L39" s="233"/>
      <c r="M39" s="233"/>
      <c r="N39" s="223"/>
      <c r="O39" s="223"/>
      <c r="P39" s="223"/>
      <c r="Q39" s="223"/>
      <c r="R39" s="223"/>
      <c r="S39" s="223"/>
      <c r="T39" s="224"/>
      <c r="U39" s="223"/>
      <c r="V39" s="213"/>
      <c r="W39" s="213"/>
      <c r="X39" s="213"/>
      <c r="Y39" s="213"/>
      <c r="Z39" s="213"/>
      <c r="AA39" s="213"/>
      <c r="AB39" s="213"/>
      <c r="AC39" s="213"/>
      <c r="AD39" s="213"/>
      <c r="AE39" s="213" t="s">
        <v>105</v>
      </c>
      <c r="AF39" s="213">
        <v>0</v>
      </c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215" t="s">
        <v>98</v>
      </c>
      <c r="B40" s="221" t="s">
        <v>59</v>
      </c>
      <c r="C40" s="267" t="s">
        <v>60</v>
      </c>
      <c r="D40" s="226"/>
      <c r="E40" s="231"/>
      <c r="F40" s="234"/>
      <c r="G40" s="234">
        <f>SUMIF(AE41:AE89,"&lt;&gt;NOR",G41:G89)</f>
        <v>0</v>
      </c>
      <c r="H40" s="234"/>
      <c r="I40" s="234">
        <f>SUM(I41:I89)</f>
        <v>0</v>
      </c>
      <c r="J40" s="234"/>
      <c r="K40" s="234">
        <f>SUM(K41:K89)</f>
        <v>0</v>
      </c>
      <c r="L40" s="234"/>
      <c r="M40" s="234">
        <f>SUM(M41:M89)</f>
        <v>0</v>
      </c>
      <c r="N40" s="227"/>
      <c r="O40" s="227">
        <f>SUM(O41:O89)</f>
        <v>1.8271299999999997</v>
      </c>
      <c r="P40" s="227"/>
      <c r="Q40" s="227">
        <f>SUM(Q41:Q89)</f>
        <v>0</v>
      </c>
      <c r="R40" s="227"/>
      <c r="S40" s="227"/>
      <c r="T40" s="228"/>
      <c r="U40" s="227">
        <f>SUM(U41:U89)</f>
        <v>83.329999999999984</v>
      </c>
      <c r="AE40" t="s">
        <v>99</v>
      </c>
    </row>
    <row r="41" spans="1:60" outlineLevel="1" x14ac:dyDescent="0.2">
      <c r="A41" s="214">
        <v>17</v>
      </c>
      <c r="B41" s="220" t="s">
        <v>145</v>
      </c>
      <c r="C41" s="265" t="s">
        <v>146</v>
      </c>
      <c r="D41" s="222" t="s">
        <v>147</v>
      </c>
      <c r="E41" s="229">
        <v>388.3</v>
      </c>
      <c r="F41" s="232">
        <f>H41+J41</f>
        <v>0</v>
      </c>
      <c r="G41" s="233">
        <f>ROUND(E41*F41,2)</f>
        <v>0</v>
      </c>
      <c r="H41" s="233"/>
      <c r="I41" s="233">
        <f>ROUND(E41*H41,2)</f>
        <v>0</v>
      </c>
      <c r="J41" s="233"/>
      <c r="K41" s="233">
        <f>ROUND(E41*J41,2)</f>
        <v>0</v>
      </c>
      <c r="L41" s="233">
        <v>21</v>
      </c>
      <c r="M41" s="233">
        <f>G41*(1+L41/100)</f>
        <v>0</v>
      </c>
      <c r="N41" s="223">
        <v>2.0000000000000002E-5</v>
      </c>
      <c r="O41" s="223">
        <f>ROUND(E41*N41,5)</f>
        <v>7.77E-3</v>
      </c>
      <c r="P41" s="223">
        <v>0</v>
      </c>
      <c r="Q41" s="223">
        <f>ROUND(E41*P41,5)</f>
        <v>0</v>
      </c>
      <c r="R41" s="223"/>
      <c r="S41" s="223"/>
      <c r="T41" s="224">
        <v>0.107</v>
      </c>
      <c r="U41" s="223">
        <f>ROUND(E41*T41,2)</f>
        <v>41.55</v>
      </c>
      <c r="V41" s="213"/>
      <c r="W41" s="213"/>
      <c r="X41" s="213"/>
      <c r="Y41" s="213"/>
      <c r="Z41" s="213"/>
      <c r="AA41" s="213"/>
      <c r="AB41" s="213"/>
      <c r="AC41" s="213"/>
      <c r="AD41" s="213"/>
      <c r="AE41" s="213" t="s">
        <v>103</v>
      </c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14"/>
      <c r="B42" s="220"/>
      <c r="C42" s="266" t="s">
        <v>148</v>
      </c>
      <c r="D42" s="225"/>
      <c r="E42" s="230">
        <v>388.3</v>
      </c>
      <c r="F42" s="233"/>
      <c r="G42" s="233"/>
      <c r="H42" s="233"/>
      <c r="I42" s="233"/>
      <c r="J42" s="233"/>
      <c r="K42" s="233"/>
      <c r="L42" s="233"/>
      <c r="M42" s="233"/>
      <c r="N42" s="223"/>
      <c r="O42" s="223"/>
      <c r="P42" s="223"/>
      <c r="Q42" s="223"/>
      <c r="R42" s="223"/>
      <c r="S42" s="223"/>
      <c r="T42" s="224"/>
      <c r="U42" s="223"/>
      <c r="V42" s="213"/>
      <c r="W42" s="213"/>
      <c r="X42" s="213"/>
      <c r="Y42" s="213"/>
      <c r="Z42" s="213"/>
      <c r="AA42" s="213"/>
      <c r="AB42" s="213"/>
      <c r="AC42" s="213"/>
      <c r="AD42" s="213"/>
      <c r="AE42" s="213" t="s">
        <v>105</v>
      </c>
      <c r="AF42" s="213">
        <v>0</v>
      </c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14">
        <v>18</v>
      </c>
      <c r="B43" s="220" t="s">
        <v>149</v>
      </c>
      <c r="C43" s="265" t="s">
        <v>150</v>
      </c>
      <c r="D43" s="222" t="s">
        <v>147</v>
      </c>
      <c r="E43" s="229">
        <v>33.799999999999997</v>
      </c>
      <c r="F43" s="232">
        <f>H43+J43</f>
        <v>0</v>
      </c>
      <c r="G43" s="233">
        <f>ROUND(E43*F43,2)</f>
        <v>0</v>
      </c>
      <c r="H43" s="233"/>
      <c r="I43" s="233">
        <f>ROUND(E43*H43,2)</f>
        <v>0</v>
      </c>
      <c r="J43" s="233"/>
      <c r="K43" s="233">
        <f>ROUND(E43*J43,2)</f>
        <v>0</v>
      </c>
      <c r="L43" s="233">
        <v>21</v>
      </c>
      <c r="M43" s="233">
        <f>G43*(1+L43/100)</f>
        <v>0</v>
      </c>
      <c r="N43" s="223">
        <v>1.0000000000000001E-5</v>
      </c>
      <c r="O43" s="223">
        <f>ROUND(E43*N43,5)</f>
        <v>3.4000000000000002E-4</v>
      </c>
      <c r="P43" s="223">
        <v>0</v>
      </c>
      <c r="Q43" s="223">
        <f>ROUND(E43*P43,5)</f>
        <v>0</v>
      </c>
      <c r="R43" s="223"/>
      <c r="S43" s="223"/>
      <c r="T43" s="224">
        <v>9.8000000000000004E-2</v>
      </c>
      <c r="U43" s="223">
        <f>ROUND(E43*T43,2)</f>
        <v>3.31</v>
      </c>
      <c r="V43" s="213"/>
      <c r="W43" s="213"/>
      <c r="X43" s="213"/>
      <c r="Y43" s="213"/>
      <c r="Z43" s="213"/>
      <c r="AA43" s="213"/>
      <c r="AB43" s="213"/>
      <c r="AC43" s="213"/>
      <c r="AD43" s="213"/>
      <c r="AE43" s="213" t="s">
        <v>103</v>
      </c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14"/>
      <c r="B44" s="220"/>
      <c r="C44" s="266" t="s">
        <v>151</v>
      </c>
      <c r="D44" s="225"/>
      <c r="E44" s="230">
        <v>33.799999999999997</v>
      </c>
      <c r="F44" s="233"/>
      <c r="G44" s="233"/>
      <c r="H44" s="233"/>
      <c r="I44" s="233"/>
      <c r="J44" s="233"/>
      <c r="K44" s="233"/>
      <c r="L44" s="233"/>
      <c r="M44" s="233"/>
      <c r="N44" s="223"/>
      <c r="O44" s="223"/>
      <c r="P44" s="223"/>
      <c r="Q44" s="223"/>
      <c r="R44" s="223"/>
      <c r="S44" s="223"/>
      <c r="T44" s="224"/>
      <c r="U44" s="223"/>
      <c r="V44" s="213"/>
      <c r="W44" s="213"/>
      <c r="X44" s="213"/>
      <c r="Y44" s="213"/>
      <c r="Z44" s="213"/>
      <c r="AA44" s="213"/>
      <c r="AB44" s="213"/>
      <c r="AC44" s="213"/>
      <c r="AD44" s="213"/>
      <c r="AE44" s="213" t="s">
        <v>105</v>
      </c>
      <c r="AF44" s="213">
        <v>0</v>
      </c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14">
        <v>19</v>
      </c>
      <c r="B45" s="220" t="s">
        <v>152</v>
      </c>
      <c r="C45" s="265" t="s">
        <v>153</v>
      </c>
      <c r="D45" s="222" t="s">
        <v>154</v>
      </c>
      <c r="E45" s="229">
        <v>79.989800000000002</v>
      </c>
      <c r="F45" s="232">
        <f>H45+J45</f>
        <v>0</v>
      </c>
      <c r="G45" s="233">
        <f>ROUND(E45*F45,2)</f>
        <v>0</v>
      </c>
      <c r="H45" s="233"/>
      <c r="I45" s="233">
        <f>ROUND(E45*H45,2)</f>
        <v>0</v>
      </c>
      <c r="J45" s="233"/>
      <c r="K45" s="233">
        <f>ROUND(E45*J45,2)</f>
        <v>0</v>
      </c>
      <c r="L45" s="233">
        <v>21</v>
      </c>
      <c r="M45" s="233">
        <f>G45*(1+L45/100)</f>
        <v>0</v>
      </c>
      <c r="N45" s="223">
        <v>1.2E-2</v>
      </c>
      <c r="O45" s="223">
        <f>ROUND(E45*N45,5)</f>
        <v>0.95987999999999996</v>
      </c>
      <c r="P45" s="223">
        <v>0</v>
      </c>
      <c r="Q45" s="223">
        <f>ROUND(E45*P45,5)</f>
        <v>0</v>
      </c>
      <c r="R45" s="223"/>
      <c r="S45" s="223"/>
      <c r="T45" s="224">
        <v>0</v>
      </c>
      <c r="U45" s="223">
        <f>ROUND(E45*T45,2)</f>
        <v>0</v>
      </c>
      <c r="V45" s="213"/>
      <c r="W45" s="213"/>
      <c r="X45" s="213"/>
      <c r="Y45" s="213"/>
      <c r="Z45" s="213"/>
      <c r="AA45" s="213"/>
      <c r="AB45" s="213"/>
      <c r="AC45" s="213"/>
      <c r="AD45" s="213"/>
      <c r="AE45" s="213" t="s">
        <v>155</v>
      </c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14"/>
      <c r="B46" s="220"/>
      <c r="C46" s="266" t="s">
        <v>156</v>
      </c>
      <c r="D46" s="225"/>
      <c r="E46" s="230">
        <v>79.989800000000002</v>
      </c>
      <c r="F46" s="233"/>
      <c r="G46" s="233"/>
      <c r="H46" s="233"/>
      <c r="I46" s="233"/>
      <c r="J46" s="233"/>
      <c r="K46" s="233"/>
      <c r="L46" s="233"/>
      <c r="M46" s="233"/>
      <c r="N46" s="223"/>
      <c r="O46" s="223"/>
      <c r="P46" s="223"/>
      <c r="Q46" s="223"/>
      <c r="R46" s="223"/>
      <c r="S46" s="223"/>
      <c r="T46" s="224"/>
      <c r="U46" s="223"/>
      <c r="V46" s="213"/>
      <c r="W46" s="213"/>
      <c r="X46" s="213"/>
      <c r="Y46" s="213"/>
      <c r="Z46" s="213"/>
      <c r="AA46" s="213"/>
      <c r="AB46" s="213"/>
      <c r="AC46" s="213"/>
      <c r="AD46" s="213"/>
      <c r="AE46" s="213" t="s">
        <v>105</v>
      </c>
      <c r="AF46" s="213">
        <v>0</v>
      </c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14">
        <v>20</v>
      </c>
      <c r="B47" s="220" t="s">
        <v>152</v>
      </c>
      <c r="C47" s="265" t="s">
        <v>157</v>
      </c>
      <c r="D47" s="222" t="s">
        <v>154</v>
      </c>
      <c r="E47" s="229">
        <v>26</v>
      </c>
      <c r="F47" s="232">
        <f>H47+J47</f>
        <v>0</v>
      </c>
      <c r="G47" s="233">
        <f>ROUND(E47*F47,2)</f>
        <v>0</v>
      </c>
      <c r="H47" s="233"/>
      <c r="I47" s="233">
        <f>ROUND(E47*H47,2)</f>
        <v>0</v>
      </c>
      <c r="J47" s="233"/>
      <c r="K47" s="233">
        <f>ROUND(E47*J47,2)</f>
        <v>0</v>
      </c>
      <c r="L47" s="233">
        <v>21</v>
      </c>
      <c r="M47" s="233">
        <f>G47*(1+L47/100)</f>
        <v>0</v>
      </c>
      <c r="N47" s="223">
        <v>1.2E-2</v>
      </c>
      <c r="O47" s="223">
        <f>ROUND(E47*N47,5)</f>
        <v>0.312</v>
      </c>
      <c r="P47" s="223">
        <v>0</v>
      </c>
      <c r="Q47" s="223">
        <f>ROUND(E47*P47,5)</f>
        <v>0</v>
      </c>
      <c r="R47" s="223"/>
      <c r="S47" s="223"/>
      <c r="T47" s="224">
        <v>0</v>
      </c>
      <c r="U47" s="223">
        <f>ROUND(E47*T47,2)</f>
        <v>0</v>
      </c>
      <c r="V47" s="213"/>
      <c r="W47" s="213"/>
      <c r="X47" s="213"/>
      <c r="Y47" s="213"/>
      <c r="Z47" s="213"/>
      <c r="AA47" s="213"/>
      <c r="AB47" s="213"/>
      <c r="AC47" s="213"/>
      <c r="AD47" s="213"/>
      <c r="AE47" s="213" t="s">
        <v>155</v>
      </c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14"/>
      <c r="B48" s="220"/>
      <c r="C48" s="266" t="s">
        <v>158</v>
      </c>
      <c r="D48" s="225"/>
      <c r="E48" s="230">
        <v>26</v>
      </c>
      <c r="F48" s="233"/>
      <c r="G48" s="233"/>
      <c r="H48" s="233"/>
      <c r="I48" s="233"/>
      <c r="J48" s="233"/>
      <c r="K48" s="233"/>
      <c r="L48" s="233"/>
      <c r="M48" s="233"/>
      <c r="N48" s="223"/>
      <c r="O48" s="223"/>
      <c r="P48" s="223"/>
      <c r="Q48" s="223"/>
      <c r="R48" s="223"/>
      <c r="S48" s="223"/>
      <c r="T48" s="224"/>
      <c r="U48" s="223"/>
      <c r="V48" s="213"/>
      <c r="W48" s="213"/>
      <c r="X48" s="213"/>
      <c r="Y48" s="213"/>
      <c r="Z48" s="213"/>
      <c r="AA48" s="213"/>
      <c r="AB48" s="213"/>
      <c r="AC48" s="213"/>
      <c r="AD48" s="213"/>
      <c r="AE48" s="213" t="s">
        <v>105</v>
      </c>
      <c r="AF48" s="213">
        <v>0</v>
      </c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14">
        <v>21</v>
      </c>
      <c r="B49" s="220" t="s">
        <v>152</v>
      </c>
      <c r="C49" s="265" t="s">
        <v>159</v>
      </c>
      <c r="D49" s="222" t="s">
        <v>154</v>
      </c>
      <c r="E49" s="229">
        <v>27</v>
      </c>
      <c r="F49" s="232">
        <f>H49+J49</f>
        <v>0</v>
      </c>
      <c r="G49" s="233">
        <f>ROUND(E49*F49,2)</f>
        <v>0</v>
      </c>
      <c r="H49" s="233"/>
      <c r="I49" s="233">
        <f>ROUND(E49*H49,2)</f>
        <v>0</v>
      </c>
      <c r="J49" s="233"/>
      <c r="K49" s="233">
        <f>ROUND(E49*J49,2)</f>
        <v>0</v>
      </c>
      <c r="L49" s="233">
        <v>21</v>
      </c>
      <c r="M49" s="233">
        <f>G49*(1+L49/100)</f>
        <v>0</v>
      </c>
      <c r="N49" s="223">
        <v>1.1000000000000001E-3</v>
      </c>
      <c r="O49" s="223">
        <f>ROUND(E49*N49,5)</f>
        <v>2.9700000000000001E-2</v>
      </c>
      <c r="P49" s="223">
        <v>0</v>
      </c>
      <c r="Q49" s="223">
        <f>ROUND(E49*P49,5)</f>
        <v>0</v>
      </c>
      <c r="R49" s="223"/>
      <c r="S49" s="223"/>
      <c r="T49" s="224">
        <v>0</v>
      </c>
      <c r="U49" s="223">
        <f>ROUND(E49*T49,2)</f>
        <v>0</v>
      </c>
      <c r="V49" s="213"/>
      <c r="W49" s="213"/>
      <c r="X49" s="213"/>
      <c r="Y49" s="213"/>
      <c r="Z49" s="213"/>
      <c r="AA49" s="213"/>
      <c r="AB49" s="213"/>
      <c r="AC49" s="213"/>
      <c r="AD49" s="213"/>
      <c r="AE49" s="213" t="s">
        <v>155</v>
      </c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14"/>
      <c r="B50" s="220"/>
      <c r="C50" s="266" t="s">
        <v>160</v>
      </c>
      <c r="D50" s="225"/>
      <c r="E50" s="230">
        <v>1</v>
      </c>
      <c r="F50" s="233"/>
      <c r="G50" s="233"/>
      <c r="H50" s="233"/>
      <c r="I50" s="233"/>
      <c r="J50" s="233"/>
      <c r="K50" s="233"/>
      <c r="L50" s="233"/>
      <c r="M50" s="233"/>
      <c r="N50" s="223"/>
      <c r="O50" s="223"/>
      <c r="P50" s="223"/>
      <c r="Q50" s="223"/>
      <c r="R50" s="223"/>
      <c r="S50" s="223"/>
      <c r="T50" s="224"/>
      <c r="U50" s="223"/>
      <c r="V50" s="213"/>
      <c r="W50" s="213"/>
      <c r="X50" s="213"/>
      <c r="Y50" s="213"/>
      <c r="Z50" s="213"/>
      <c r="AA50" s="213"/>
      <c r="AB50" s="213"/>
      <c r="AC50" s="213"/>
      <c r="AD50" s="213"/>
      <c r="AE50" s="213" t="s">
        <v>105</v>
      </c>
      <c r="AF50" s="213">
        <v>0</v>
      </c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14"/>
      <c r="B51" s="220"/>
      <c r="C51" s="266" t="s">
        <v>161</v>
      </c>
      <c r="D51" s="225"/>
      <c r="E51" s="230">
        <v>26</v>
      </c>
      <c r="F51" s="233"/>
      <c r="G51" s="233"/>
      <c r="H51" s="233"/>
      <c r="I51" s="233"/>
      <c r="J51" s="233"/>
      <c r="K51" s="233"/>
      <c r="L51" s="233"/>
      <c r="M51" s="233"/>
      <c r="N51" s="223"/>
      <c r="O51" s="223"/>
      <c r="P51" s="223"/>
      <c r="Q51" s="223"/>
      <c r="R51" s="223"/>
      <c r="S51" s="223"/>
      <c r="T51" s="224"/>
      <c r="U51" s="223"/>
      <c r="V51" s="213"/>
      <c r="W51" s="213"/>
      <c r="X51" s="213"/>
      <c r="Y51" s="213"/>
      <c r="Z51" s="213"/>
      <c r="AA51" s="213"/>
      <c r="AB51" s="213"/>
      <c r="AC51" s="213"/>
      <c r="AD51" s="213"/>
      <c r="AE51" s="213" t="s">
        <v>105</v>
      </c>
      <c r="AF51" s="213">
        <v>0</v>
      </c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14">
        <v>22</v>
      </c>
      <c r="B52" s="220" t="s">
        <v>152</v>
      </c>
      <c r="C52" s="265" t="s">
        <v>162</v>
      </c>
      <c r="D52" s="222" t="s">
        <v>154</v>
      </c>
      <c r="E52" s="229">
        <v>1</v>
      </c>
      <c r="F52" s="232">
        <f>H52+J52</f>
        <v>0</v>
      </c>
      <c r="G52" s="233">
        <f>ROUND(E52*F52,2)</f>
        <v>0</v>
      </c>
      <c r="H52" s="233"/>
      <c r="I52" s="233">
        <f>ROUND(E52*H52,2)</f>
        <v>0</v>
      </c>
      <c r="J52" s="233"/>
      <c r="K52" s="233">
        <f>ROUND(E52*J52,2)</f>
        <v>0</v>
      </c>
      <c r="L52" s="233">
        <v>21</v>
      </c>
      <c r="M52" s="233">
        <f>G52*(1+L52/100)</f>
        <v>0</v>
      </c>
      <c r="N52" s="223">
        <v>1.1000000000000001E-3</v>
      </c>
      <c r="O52" s="223">
        <f>ROUND(E52*N52,5)</f>
        <v>1.1000000000000001E-3</v>
      </c>
      <c r="P52" s="223">
        <v>0</v>
      </c>
      <c r="Q52" s="223">
        <f>ROUND(E52*P52,5)</f>
        <v>0</v>
      </c>
      <c r="R52" s="223"/>
      <c r="S52" s="223"/>
      <c r="T52" s="224">
        <v>0</v>
      </c>
      <c r="U52" s="223">
        <f>ROUND(E52*T52,2)</f>
        <v>0</v>
      </c>
      <c r="V52" s="213"/>
      <c r="W52" s="213"/>
      <c r="X52" s="213"/>
      <c r="Y52" s="213"/>
      <c r="Z52" s="213"/>
      <c r="AA52" s="213"/>
      <c r="AB52" s="213"/>
      <c r="AC52" s="213"/>
      <c r="AD52" s="213"/>
      <c r="AE52" s="213" t="s">
        <v>155</v>
      </c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14"/>
      <c r="B53" s="220"/>
      <c r="C53" s="266" t="s">
        <v>163</v>
      </c>
      <c r="D53" s="225"/>
      <c r="E53" s="230">
        <v>1</v>
      </c>
      <c r="F53" s="233"/>
      <c r="G53" s="233"/>
      <c r="H53" s="233"/>
      <c r="I53" s="233"/>
      <c r="J53" s="233"/>
      <c r="K53" s="233"/>
      <c r="L53" s="233"/>
      <c r="M53" s="233"/>
      <c r="N53" s="223"/>
      <c r="O53" s="223"/>
      <c r="P53" s="223"/>
      <c r="Q53" s="223"/>
      <c r="R53" s="223"/>
      <c r="S53" s="223"/>
      <c r="T53" s="224"/>
      <c r="U53" s="223"/>
      <c r="V53" s="213"/>
      <c r="W53" s="213"/>
      <c r="X53" s="213"/>
      <c r="Y53" s="213"/>
      <c r="Z53" s="213"/>
      <c r="AA53" s="213"/>
      <c r="AB53" s="213"/>
      <c r="AC53" s="213"/>
      <c r="AD53" s="213"/>
      <c r="AE53" s="213" t="s">
        <v>105</v>
      </c>
      <c r="AF53" s="213">
        <v>0</v>
      </c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14">
        <v>23</v>
      </c>
      <c r="B54" s="220" t="s">
        <v>152</v>
      </c>
      <c r="C54" s="265" t="s">
        <v>164</v>
      </c>
      <c r="D54" s="222" t="s">
        <v>154</v>
      </c>
      <c r="E54" s="229">
        <v>8</v>
      </c>
      <c r="F54" s="232">
        <f>H54+J54</f>
        <v>0</v>
      </c>
      <c r="G54" s="233">
        <f>ROUND(E54*F54,2)</f>
        <v>0</v>
      </c>
      <c r="H54" s="233"/>
      <c r="I54" s="233">
        <f>ROUND(E54*H54,2)</f>
        <v>0</v>
      </c>
      <c r="J54" s="233"/>
      <c r="K54" s="233">
        <f>ROUND(E54*J54,2)</f>
        <v>0</v>
      </c>
      <c r="L54" s="233">
        <v>21</v>
      </c>
      <c r="M54" s="233">
        <f>G54*(1+L54/100)</f>
        <v>0</v>
      </c>
      <c r="N54" s="223">
        <v>1.1000000000000001E-3</v>
      </c>
      <c r="O54" s="223">
        <f>ROUND(E54*N54,5)</f>
        <v>8.8000000000000005E-3</v>
      </c>
      <c r="P54" s="223">
        <v>0</v>
      </c>
      <c r="Q54" s="223">
        <f>ROUND(E54*P54,5)</f>
        <v>0</v>
      </c>
      <c r="R54" s="223"/>
      <c r="S54" s="223"/>
      <c r="T54" s="224">
        <v>0</v>
      </c>
      <c r="U54" s="223">
        <f>ROUND(E54*T54,2)</f>
        <v>0</v>
      </c>
      <c r="V54" s="213"/>
      <c r="W54" s="213"/>
      <c r="X54" s="213"/>
      <c r="Y54" s="213"/>
      <c r="Z54" s="213"/>
      <c r="AA54" s="213"/>
      <c r="AB54" s="213"/>
      <c r="AC54" s="213"/>
      <c r="AD54" s="213"/>
      <c r="AE54" s="213" t="s">
        <v>155</v>
      </c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14"/>
      <c r="B55" s="220"/>
      <c r="C55" s="266" t="s">
        <v>165</v>
      </c>
      <c r="D55" s="225"/>
      <c r="E55" s="230">
        <v>8</v>
      </c>
      <c r="F55" s="233"/>
      <c r="G55" s="233"/>
      <c r="H55" s="233"/>
      <c r="I55" s="233"/>
      <c r="J55" s="233"/>
      <c r="K55" s="233"/>
      <c r="L55" s="233"/>
      <c r="M55" s="233"/>
      <c r="N55" s="223"/>
      <c r="O55" s="223"/>
      <c r="P55" s="223"/>
      <c r="Q55" s="223"/>
      <c r="R55" s="223"/>
      <c r="S55" s="223"/>
      <c r="T55" s="224"/>
      <c r="U55" s="223"/>
      <c r="V55" s="213"/>
      <c r="W55" s="213"/>
      <c r="X55" s="213"/>
      <c r="Y55" s="213"/>
      <c r="Z55" s="213"/>
      <c r="AA55" s="213"/>
      <c r="AB55" s="213"/>
      <c r="AC55" s="213"/>
      <c r="AD55" s="213"/>
      <c r="AE55" s="213" t="s">
        <v>105</v>
      </c>
      <c r="AF55" s="213">
        <v>0</v>
      </c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14">
        <v>24</v>
      </c>
      <c r="B56" s="220" t="s">
        <v>152</v>
      </c>
      <c r="C56" s="265" t="s">
        <v>166</v>
      </c>
      <c r="D56" s="222" t="s">
        <v>154</v>
      </c>
      <c r="E56" s="229">
        <v>2</v>
      </c>
      <c r="F56" s="232">
        <f>H56+J56</f>
        <v>0</v>
      </c>
      <c r="G56" s="233">
        <f>ROUND(E56*F56,2)</f>
        <v>0</v>
      </c>
      <c r="H56" s="233"/>
      <c r="I56" s="233">
        <f>ROUND(E56*H56,2)</f>
        <v>0</v>
      </c>
      <c r="J56" s="233"/>
      <c r="K56" s="233">
        <f>ROUND(E56*J56,2)</f>
        <v>0</v>
      </c>
      <c r="L56" s="233">
        <v>21</v>
      </c>
      <c r="M56" s="233">
        <f>G56*(1+L56/100)</f>
        <v>0</v>
      </c>
      <c r="N56" s="223">
        <v>1.1000000000000001E-3</v>
      </c>
      <c r="O56" s="223">
        <f>ROUND(E56*N56,5)</f>
        <v>2.2000000000000001E-3</v>
      </c>
      <c r="P56" s="223">
        <v>0</v>
      </c>
      <c r="Q56" s="223">
        <f>ROUND(E56*P56,5)</f>
        <v>0</v>
      </c>
      <c r="R56" s="223"/>
      <c r="S56" s="223"/>
      <c r="T56" s="224">
        <v>0</v>
      </c>
      <c r="U56" s="223">
        <f>ROUND(E56*T56,2)</f>
        <v>0</v>
      </c>
      <c r="V56" s="213"/>
      <c r="W56" s="213"/>
      <c r="X56" s="213"/>
      <c r="Y56" s="213"/>
      <c r="Z56" s="213"/>
      <c r="AA56" s="213"/>
      <c r="AB56" s="213"/>
      <c r="AC56" s="213"/>
      <c r="AD56" s="213"/>
      <c r="AE56" s="213" t="s">
        <v>155</v>
      </c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14"/>
      <c r="B57" s="220"/>
      <c r="C57" s="266" t="s">
        <v>167</v>
      </c>
      <c r="D57" s="225"/>
      <c r="E57" s="230">
        <v>1</v>
      </c>
      <c r="F57" s="233"/>
      <c r="G57" s="233"/>
      <c r="H57" s="233"/>
      <c r="I57" s="233"/>
      <c r="J57" s="233"/>
      <c r="K57" s="233"/>
      <c r="L57" s="233"/>
      <c r="M57" s="233"/>
      <c r="N57" s="223"/>
      <c r="O57" s="223"/>
      <c r="P57" s="223"/>
      <c r="Q57" s="223"/>
      <c r="R57" s="223"/>
      <c r="S57" s="223"/>
      <c r="T57" s="224"/>
      <c r="U57" s="223"/>
      <c r="V57" s="213"/>
      <c r="W57" s="213"/>
      <c r="X57" s="213"/>
      <c r="Y57" s="213"/>
      <c r="Z57" s="213"/>
      <c r="AA57" s="213"/>
      <c r="AB57" s="213"/>
      <c r="AC57" s="213"/>
      <c r="AD57" s="213"/>
      <c r="AE57" s="213" t="s">
        <v>105</v>
      </c>
      <c r="AF57" s="213">
        <v>0</v>
      </c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14"/>
      <c r="B58" s="220"/>
      <c r="C58" s="266" t="s">
        <v>163</v>
      </c>
      <c r="D58" s="225"/>
      <c r="E58" s="230">
        <v>1</v>
      </c>
      <c r="F58" s="233"/>
      <c r="G58" s="233"/>
      <c r="H58" s="233"/>
      <c r="I58" s="233"/>
      <c r="J58" s="233"/>
      <c r="K58" s="233"/>
      <c r="L58" s="233"/>
      <c r="M58" s="233"/>
      <c r="N58" s="223"/>
      <c r="O58" s="223"/>
      <c r="P58" s="223"/>
      <c r="Q58" s="223"/>
      <c r="R58" s="223"/>
      <c r="S58" s="223"/>
      <c r="T58" s="224"/>
      <c r="U58" s="223"/>
      <c r="V58" s="213"/>
      <c r="W58" s="213"/>
      <c r="X58" s="213"/>
      <c r="Y58" s="213"/>
      <c r="Z58" s="213"/>
      <c r="AA58" s="213"/>
      <c r="AB58" s="213"/>
      <c r="AC58" s="213"/>
      <c r="AD58" s="213"/>
      <c r="AE58" s="213" t="s">
        <v>105</v>
      </c>
      <c r="AF58" s="213">
        <v>0</v>
      </c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14">
        <v>25</v>
      </c>
      <c r="B59" s="220" t="s">
        <v>152</v>
      </c>
      <c r="C59" s="265" t="s">
        <v>168</v>
      </c>
      <c r="D59" s="222" t="s">
        <v>154</v>
      </c>
      <c r="E59" s="229">
        <v>26</v>
      </c>
      <c r="F59" s="232">
        <f>H59+J59</f>
        <v>0</v>
      </c>
      <c r="G59" s="233">
        <f>ROUND(E59*F59,2)</f>
        <v>0</v>
      </c>
      <c r="H59" s="233"/>
      <c r="I59" s="233">
        <f>ROUND(E59*H59,2)</f>
        <v>0</v>
      </c>
      <c r="J59" s="233"/>
      <c r="K59" s="233">
        <f>ROUND(E59*J59,2)</f>
        <v>0</v>
      </c>
      <c r="L59" s="233">
        <v>21</v>
      </c>
      <c r="M59" s="233">
        <f>G59*(1+L59/100)</f>
        <v>0</v>
      </c>
      <c r="N59" s="223">
        <v>1.1000000000000001E-3</v>
      </c>
      <c r="O59" s="223">
        <f>ROUND(E59*N59,5)</f>
        <v>2.86E-2</v>
      </c>
      <c r="P59" s="223">
        <v>0</v>
      </c>
      <c r="Q59" s="223">
        <f>ROUND(E59*P59,5)</f>
        <v>0</v>
      </c>
      <c r="R59" s="223"/>
      <c r="S59" s="223"/>
      <c r="T59" s="224">
        <v>0</v>
      </c>
      <c r="U59" s="223">
        <f>ROUND(E59*T59,2)</f>
        <v>0</v>
      </c>
      <c r="V59" s="213"/>
      <c r="W59" s="213"/>
      <c r="X59" s="213"/>
      <c r="Y59" s="213"/>
      <c r="Z59" s="213"/>
      <c r="AA59" s="213"/>
      <c r="AB59" s="213"/>
      <c r="AC59" s="213"/>
      <c r="AD59" s="213"/>
      <c r="AE59" s="213" t="s">
        <v>155</v>
      </c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14"/>
      <c r="B60" s="220"/>
      <c r="C60" s="266" t="s">
        <v>169</v>
      </c>
      <c r="D60" s="225"/>
      <c r="E60" s="230">
        <v>26</v>
      </c>
      <c r="F60" s="233"/>
      <c r="G60" s="233"/>
      <c r="H60" s="233"/>
      <c r="I60" s="233"/>
      <c r="J60" s="233"/>
      <c r="K60" s="233"/>
      <c r="L60" s="233"/>
      <c r="M60" s="233"/>
      <c r="N60" s="223"/>
      <c r="O60" s="223"/>
      <c r="P60" s="223"/>
      <c r="Q60" s="223"/>
      <c r="R60" s="223"/>
      <c r="S60" s="223"/>
      <c r="T60" s="224"/>
      <c r="U60" s="223"/>
      <c r="V60" s="213"/>
      <c r="W60" s="213"/>
      <c r="X60" s="213"/>
      <c r="Y60" s="213"/>
      <c r="Z60" s="213"/>
      <c r="AA60" s="213"/>
      <c r="AB60" s="213"/>
      <c r="AC60" s="213"/>
      <c r="AD60" s="213"/>
      <c r="AE60" s="213" t="s">
        <v>105</v>
      </c>
      <c r="AF60" s="213">
        <v>0</v>
      </c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14">
        <v>26</v>
      </c>
      <c r="B61" s="220" t="s">
        <v>152</v>
      </c>
      <c r="C61" s="265" t="s">
        <v>170</v>
      </c>
      <c r="D61" s="222" t="s">
        <v>154</v>
      </c>
      <c r="E61" s="229">
        <v>26</v>
      </c>
      <c r="F61" s="232">
        <f>H61+J61</f>
        <v>0</v>
      </c>
      <c r="G61" s="233">
        <f>ROUND(E61*F61,2)</f>
        <v>0</v>
      </c>
      <c r="H61" s="233"/>
      <c r="I61" s="233">
        <f>ROUND(E61*H61,2)</f>
        <v>0</v>
      </c>
      <c r="J61" s="233"/>
      <c r="K61" s="233">
        <f>ROUND(E61*J61,2)</f>
        <v>0</v>
      </c>
      <c r="L61" s="233">
        <v>21</v>
      </c>
      <c r="M61" s="233">
        <f>G61*(1+L61/100)</f>
        <v>0</v>
      </c>
      <c r="N61" s="223">
        <v>1.1000000000000001E-3</v>
      </c>
      <c r="O61" s="223">
        <f>ROUND(E61*N61,5)</f>
        <v>2.86E-2</v>
      </c>
      <c r="P61" s="223">
        <v>0</v>
      </c>
      <c r="Q61" s="223">
        <f>ROUND(E61*P61,5)</f>
        <v>0</v>
      </c>
      <c r="R61" s="223"/>
      <c r="S61" s="223"/>
      <c r="T61" s="224">
        <v>0</v>
      </c>
      <c r="U61" s="223">
        <f>ROUND(E61*T61,2)</f>
        <v>0</v>
      </c>
      <c r="V61" s="213"/>
      <c r="W61" s="213"/>
      <c r="X61" s="213"/>
      <c r="Y61" s="213"/>
      <c r="Z61" s="213"/>
      <c r="AA61" s="213"/>
      <c r="AB61" s="213"/>
      <c r="AC61" s="213"/>
      <c r="AD61" s="213"/>
      <c r="AE61" s="213" t="s">
        <v>155</v>
      </c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14">
        <v>27</v>
      </c>
      <c r="B62" s="220" t="s">
        <v>152</v>
      </c>
      <c r="C62" s="265" t="s">
        <v>171</v>
      </c>
      <c r="D62" s="222" t="s">
        <v>154</v>
      </c>
      <c r="E62" s="229">
        <v>26</v>
      </c>
      <c r="F62" s="232">
        <f>H62+J62</f>
        <v>0</v>
      </c>
      <c r="G62" s="233">
        <f>ROUND(E62*F62,2)</f>
        <v>0</v>
      </c>
      <c r="H62" s="233"/>
      <c r="I62" s="233">
        <f>ROUND(E62*H62,2)</f>
        <v>0</v>
      </c>
      <c r="J62" s="233"/>
      <c r="K62" s="233">
        <f>ROUND(E62*J62,2)</f>
        <v>0</v>
      </c>
      <c r="L62" s="233">
        <v>21</v>
      </c>
      <c r="M62" s="233">
        <f>G62*(1+L62/100)</f>
        <v>0</v>
      </c>
      <c r="N62" s="223">
        <v>1.1000000000000001E-3</v>
      </c>
      <c r="O62" s="223">
        <f>ROUND(E62*N62,5)</f>
        <v>2.86E-2</v>
      </c>
      <c r="P62" s="223">
        <v>0</v>
      </c>
      <c r="Q62" s="223">
        <f>ROUND(E62*P62,5)</f>
        <v>0</v>
      </c>
      <c r="R62" s="223"/>
      <c r="S62" s="223"/>
      <c r="T62" s="224">
        <v>0</v>
      </c>
      <c r="U62" s="223">
        <f>ROUND(E62*T62,2)</f>
        <v>0</v>
      </c>
      <c r="V62" s="213"/>
      <c r="W62" s="213"/>
      <c r="X62" s="213"/>
      <c r="Y62" s="213"/>
      <c r="Z62" s="213"/>
      <c r="AA62" s="213"/>
      <c r="AB62" s="213"/>
      <c r="AC62" s="213"/>
      <c r="AD62" s="213"/>
      <c r="AE62" s="213" t="s">
        <v>155</v>
      </c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14">
        <v>28</v>
      </c>
      <c r="B63" s="220" t="s">
        <v>152</v>
      </c>
      <c r="C63" s="265" t="s">
        <v>172</v>
      </c>
      <c r="D63" s="222" t="s">
        <v>154</v>
      </c>
      <c r="E63" s="229">
        <v>46</v>
      </c>
      <c r="F63" s="232">
        <f>H63+J63</f>
        <v>0</v>
      </c>
      <c r="G63" s="233">
        <f>ROUND(E63*F63,2)</f>
        <v>0</v>
      </c>
      <c r="H63" s="233"/>
      <c r="I63" s="233">
        <f>ROUND(E63*H63,2)</f>
        <v>0</v>
      </c>
      <c r="J63" s="233"/>
      <c r="K63" s="233">
        <f>ROUND(E63*J63,2)</f>
        <v>0</v>
      </c>
      <c r="L63" s="233">
        <v>21</v>
      </c>
      <c r="M63" s="233">
        <f>G63*(1+L63/100)</f>
        <v>0</v>
      </c>
      <c r="N63" s="223">
        <v>1.1000000000000001E-3</v>
      </c>
      <c r="O63" s="223">
        <f>ROUND(E63*N63,5)</f>
        <v>5.0599999999999999E-2</v>
      </c>
      <c r="P63" s="223">
        <v>0</v>
      </c>
      <c r="Q63" s="223">
        <f>ROUND(E63*P63,5)</f>
        <v>0</v>
      </c>
      <c r="R63" s="223"/>
      <c r="S63" s="223"/>
      <c r="T63" s="224">
        <v>0</v>
      </c>
      <c r="U63" s="223">
        <f>ROUND(E63*T63,2)</f>
        <v>0</v>
      </c>
      <c r="V63" s="213"/>
      <c r="W63" s="213"/>
      <c r="X63" s="213"/>
      <c r="Y63" s="213"/>
      <c r="Z63" s="213"/>
      <c r="AA63" s="213"/>
      <c r="AB63" s="213"/>
      <c r="AC63" s="213"/>
      <c r="AD63" s="213"/>
      <c r="AE63" s="213" t="s">
        <v>155</v>
      </c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14">
        <v>29</v>
      </c>
      <c r="B64" s="220" t="s">
        <v>152</v>
      </c>
      <c r="C64" s="265" t="s">
        <v>173</v>
      </c>
      <c r="D64" s="222" t="s">
        <v>154</v>
      </c>
      <c r="E64" s="229">
        <v>26</v>
      </c>
      <c r="F64" s="232">
        <f>H64+J64</f>
        <v>0</v>
      </c>
      <c r="G64" s="233">
        <f>ROUND(E64*F64,2)</f>
        <v>0</v>
      </c>
      <c r="H64" s="233"/>
      <c r="I64" s="233">
        <f>ROUND(E64*H64,2)</f>
        <v>0</v>
      </c>
      <c r="J64" s="233"/>
      <c r="K64" s="233">
        <f>ROUND(E64*J64,2)</f>
        <v>0</v>
      </c>
      <c r="L64" s="233">
        <v>21</v>
      </c>
      <c r="M64" s="233">
        <f>G64*(1+L64/100)</f>
        <v>0</v>
      </c>
      <c r="N64" s="223">
        <v>1.1000000000000001E-3</v>
      </c>
      <c r="O64" s="223">
        <f>ROUND(E64*N64,5)</f>
        <v>2.86E-2</v>
      </c>
      <c r="P64" s="223">
        <v>0</v>
      </c>
      <c r="Q64" s="223">
        <f>ROUND(E64*P64,5)</f>
        <v>0</v>
      </c>
      <c r="R64" s="223"/>
      <c r="S64" s="223"/>
      <c r="T64" s="224">
        <v>0</v>
      </c>
      <c r="U64" s="223">
        <f>ROUND(E64*T64,2)</f>
        <v>0</v>
      </c>
      <c r="V64" s="213"/>
      <c r="W64" s="213"/>
      <c r="X64" s="213"/>
      <c r="Y64" s="213"/>
      <c r="Z64" s="213"/>
      <c r="AA64" s="213"/>
      <c r="AB64" s="213"/>
      <c r="AC64" s="213"/>
      <c r="AD64" s="213"/>
      <c r="AE64" s="213" t="s">
        <v>155</v>
      </c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14">
        <v>30</v>
      </c>
      <c r="B65" s="220" t="s">
        <v>152</v>
      </c>
      <c r="C65" s="265" t="s">
        <v>174</v>
      </c>
      <c r="D65" s="222" t="s">
        <v>154</v>
      </c>
      <c r="E65" s="229">
        <v>26</v>
      </c>
      <c r="F65" s="232">
        <f>H65+J65</f>
        <v>0</v>
      </c>
      <c r="G65" s="233">
        <f>ROUND(E65*F65,2)</f>
        <v>0</v>
      </c>
      <c r="H65" s="233"/>
      <c r="I65" s="233">
        <f>ROUND(E65*H65,2)</f>
        <v>0</v>
      </c>
      <c r="J65" s="233"/>
      <c r="K65" s="233">
        <f>ROUND(E65*J65,2)</f>
        <v>0</v>
      </c>
      <c r="L65" s="233">
        <v>21</v>
      </c>
      <c r="M65" s="233">
        <f>G65*(1+L65/100)</f>
        <v>0</v>
      </c>
      <c r="N65" s="223">
        <v>1.1000000000000001E-3</v>
      </c>
      <c r="O65" s="223">
        <f>ROUND(E65*N65,5)</f>
        <v>2.86E-2</v>
      </c>
      <c r="P65" s="223">
        <v>0</v>
      </c>
      <c r="Q65" s="223">
        <f>ROUND(E65*P65,5)</f>
        <v>0</v>
      </c>
      <c r="R65" s="223"/>
      <c r="S65" s="223"/>
      <c r="T65" s="224">
        <v>0</v>
      </c>
      <c r="U65" s="223">
        <f>ROUND(E65*T65,2)</f>
        <v>0</v>
      </c>
      <c r="V65" s="213"/>
      <c r="W65" s="213"/>
      <c r="X65" s="213"/>
      <c r="Y65" s="213"/>
      <c r="Z65" s="213"/>
      <c r="AA65" s="213"/>
      <c r="AB65" s="213"/>
      <c r="AC65" s="213"/>
      <c r="AD65" s="213"/>
      <c r="AE65" s="213" t="s">
        <v>155</v>
      </c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14">
        <v>31</v>
      </c>
      <c r="B66" s="220" t="s">
        <v>175</v>
      </c>
      <c r="C66" s="265" t="s">
        <v>176</v>
      </c>
      <c r="D66" s="222" t="s">
        <v>154</v>
      </c>
      <c r="E66" s="229">
        <v>2</v>
      </c>
      <c r="F66" s="232">
        <f>H66+J66</f>
        <v>0</v>
      </c>
      <c r="G66" s="233">
        <f>ROUND(E66*F66,2)</f>
        <v>0</v>
      </c>
      <c r="H66" s="233"/>
      <c r="I66" s="233">
        <f>ROUND(E66*H66,2)</f>
        <v>0</v>
      </c>
      <c r="J66" s="233"/>
      <c r="K66" s="233">
        <f>ROUND(E66*J66,2)</f>
        <v>0</v>
      </c>
      <c r="L66" s="233">
        <v>21</v>
      </c>
      <c r="M66" s="233">
        <f>G66*(1+L66/100)</f>
        <v>0</v>
      </c>
      <c r="N66" s="223">
        <v>1.1299999999999999E-2</v>
      </c>
      <c r="O66" s="223">
        <f>ROUND(E66*N66,5)</f>
        <v>2.2599999999999999E-2</v>
      </c>
      <c r="P66" s="223">
        <v>0</v>
      </c>
      <c r="Q66" s="223">
        <f>ROUND(E66*P66,5)</f>
        <v>0</v>
      </c>
      <c r="R66" s="223"/>
      <c r="S66" s="223"/>
      <c r="T66" s="224">
        <v>0</v>
      </c>
      <c r="U66" s="223">
        <f>ROUND(E66*T66,2)</f>
        <v>0</v>
      </c>
      <c r="V66" s="213"/>
      <c r="W66" s="213"/>
      <c r="X66" s="213"/>
      <c r="Y66" s="213"/>
      <c r="Z66" s="213"/>
      <c r="AA66" s="213"/>
      <c r="AB66" s="213"/>
      <c r="AC66" s="213"/>
      <c r="AD66" s="213"/>
      <c r="AE66" s="213" t="s">
        <v>155</v>
      </c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14">
        <v>32</v>
      </c>
      <c r="B67" s="220" t="s">
        <v>177</v>
      </c>
      <c r="C67" s="265" t="s">
        <v>178</v>
      </c>
      <c r="D67" s="222" t="s">
        <v>154</v>
      </c>
      <c r="E67" s="229">
        <v>1</v>
      </c>
      <c r="F67" s="232">
        <f>H67+J67</f>
        <v>0</v>
      </c>
      <c r="G67" s="233">
        <f>ROUND(E67*F67,2)</f>
        <v>0</v>
      </c>
      <c r="H67" s="233"/>
      <c r="I67" s="233">
        <f>ROUND(E67*H67,2)</f>
        <v>0</v>
      </c>
      <c r="J67" s="233"/>
      <c r="K67" s="233">
        <f>ROUND(E67*J67,2)</f>
        <v>0</v>
      </c>
      <c r="L67" s="233">
        <v>21</v>
      </c>
      <c r="M67" s="233">
        <f>G67*(1+L67/100)</f>
        <v>0</v>
      </c>
      <c r="N67" s="223">
        <v>3.2000000000000001E-2</v>
      </c>
      <c r="O67" s="223">
        <f>ROUND(E67*N67,5)</f>
        <v>3.2000000000000001E-2</v>
      </c>
      <c r="P67" s="223">
        <v>0</v>
      </c>
      <c r="Q67" s="223">
        <f>ROUND(E67*P67,5)</f>
        <v>0</v>
      </c>
      <c r="R67" s="223"/>
      <c r="S67" s="223"/>
      <c r="T67" s="224">
        <v>0</v>
      </c>
      <c r="U67" s="223">
        <f>ROUND(E67*T67,2)</f>
        <v>0</v>
      </c>
      <c r="V67" s="213"/>
      <c r="W67" s="213"/>
      <c r="X67" s="213"/>
      <c r="Y67" s="213"/>
      <c r="Z67" s="213"/>
      <c r="AA67" s="213"/>
      <c r="AB67" s="213"/>
      <c r="AC67" s="213"/>
      <c r="AD67" s="213"/>
      <c r="AE67" s="213" t="s">
        <v>155</v>
      </c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14">
        <v>33</v>
      </c>
      <c r="B68" s="220" t="s">
        <v>179</v>
      </c>
      <c r="C68" s="265" t="s">
        <v>180</v>
      </c>
      <c r="D68" s="222" t="s">
        <v>154</v>
      </c>
      <c r="E68" s="229">
        <v>2</v>
      </c>
      <c r="F68" s="232">
        <f>H68+J68</f>
        <v>0</v>
      </c>
      <c r="G68" s="233">
        <f>ROUND(E68*F68,2)</f>
        <v>0</v>
      </c>
      <c r="H68" s="233"/>
      <c r="I68" s="233">
        <f>ROUND(E68*H68,2)</f>
        <v>0</v>
      </c>
      <c r="J68" s="233"/>
      <c r="K68" s="233">
        <f>ROUND(E68*J68,2)</f>
        <v>0</v>
      </c>
      <c r="L68" s="233">
        <v>21</v>
      </c>
      <c r="M68" s="233">
        <f>G68*(1+L68/100)</f>
        <v>0</v>
      </c>
      <c r="N68" s="223">
        <v>4.0999999999999999E-4</v>
      </c>
      <c r="O68" s="223">
        <f>ROUND(E68*N68,5)</f>
        <v>8.1999999999999998E-4</v>
      </c>
      <c r="P68" s="223">
        <v>0</v>
      </c>
      <c r="Q68" s="223">
        <f>ROUND(E68*P68,5)</f>
        <v>0</v>
      </c>
      <c r="R68" s="223"/>
      <c r="S68" s="223"/>
      <c r="T68" s="224">
        <v>1.8660000000000001</v>
      </c>
      <c r="U68" s="223">
        <f>ROUND(E68*T68,2)</f>
        <v>3.73</v>
      </c>
      <c r="V68" s="213"/>
      <c r="W68" s="213"/>
      <c r="X68" s="213"/>
      <c r="Y68" s="213"/>
      <c r="Z68" s="213"/>
      <c r="AA68" s="213"/>
      <c r="AB68" s="213"/>
      <c r="AC68" s="213"/>
      <c r="AD68" s="213"/>
      <c r="AE68" s="213" t="s">
        <v>103</v>
      </c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14">
        <v>34</v>
      </c>
      <c r="B69" s="220" t="s">
        <v>152</v>
      </c>
      <c r="C69" s="265" t="s">
        <v>181</v>
      </c>
      <c r="D69" s="222" t="s">
        <v>154</v>
      </c>
      <c r="E69" s="229">
        <v>2</v>
      </c>
      <c r="F69" s="232">
        <f>H69+J69</f>
        <v>0</v>
      </c>
      <c r="G69" s="233">
        <f>ROUND(E69*F69,2)</f>
        <v>0</v>
      </c>
      <c r="H69" s="233"/>
      <c r="I69" s="233">
        <f>ROUND(E69*H69,2)</f>
        <v>0</v>
      </c>
      <c r="J69" s="233"/>
      <c r="K69" s="233">
        <f>ROUND(E69*J69,2)</f>
        <v>0</v>
      </c>
      <c r="L69" s="233">
        <v>21</v>
      </c>
      <c r="M69" s="233">
        <f>G69*(1+L69/100)</f>
        <v>0</v>
      </c>
      <c r="N69" s="223">
        <v>2.4500000000000001E-2</v>
      </c>
      <c r="O69" s="223">
        <f>ROUND(E69*N69,5)</f>
        <v>4.9000000000000002E-2</v>
      </c>
      <c r="P69" s="223">
        <v>0</v>
      </c>
      <c r="Q69" s="223">
        <f>ROUND(E69*P69,5)</f>
        <v>0</v>
      </c>
      <c r="R69" s="223"/>
      <c r="S69" s="223"/>
      <c r="T69" s="224">
        <v>0</v>
      </c>
      <c r="U69" s="223">
        <f>ROUND(E69*T69,2)</f>
        <v>0</v>
      </c>
      <c r="V69" s="213"/>
      <c r="W69" s="213"/>
      <c r="X69" s="213"/>
      <c r="Y69" s="213"/>
      <c r="Z69" s="213"/>
      <c r="AA69" s="213"/>
      <c r="AB69" s="213"/>
      <c r="AC69" s="213"/>
      <c r="AD69" s="213"/>
      <c r="AE69" s="213" t="s">
        <v>155</v>
      </c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14">
        <v>35</v>
      </c>
      <c r="B70" s="220" t="s">
        <v>182</v>
      </c>
      <c r="C70" s="265" t="s">
        <v>183</v>
      </c>
      <c r="D70" s="222" t="s">
        <v>154</v>
      </c>
      <c r="E70" s="229">
        <v>2</v>
      </c>
      <c r="F70" s="232">
        <f>H70+J70</f>
        <v>0</v>
      </c>
      <c r="G70" s="233">
        <f>ROUND(E70*F70,2)</f>
        <v>0</v>
      </c>
      <c r="H70" s="233"/>
      <c r="I70" s="233">
        <f>ROUND(E70*H70,2)</f>
        <v>0</v>
      </c>
      <c r="J70" s="233"/>
      <c r="K70" s="233">
        <f>ROUND(E70*J70,2)</f>
        <v>0</v>
      </c>
      <c r="L70" s="233">
        <v>21</v>
      </c>
      <c r="M70" s="233">
        <f>G70*(1+L70/100)</f>
        <v>0</v>
      </c>
      <c r="N70" s="223">
        <v>3.3E-3</v>
      </c>
      <c r="O70" s="223">
        <f>ROUND(E70*N70,5)</f>
        <v>6.6E-3</v>
      </c>
      <c r="P70" s="223">
        <v>0</v>
      </c>
      <c r="Q70" s="223">
        <f>ROUND(E70*P70,5)</f>
        <v>0</v>
      </c>
      <c r="R70" s="223"/>
      <c r="S70" s="223"/>
      <c r="T70" s="224">
        <v>0</v>
      </c>
      <c r="U70" s="223">
        <f>ROUND(E70*T70,2)</f>
        <v>0</v>
      </c>
      <c r="V70" s="213"/>
      <c r="W70" s="213"/>
      <c r="X70" s="213"/>
      <c r="Y70" s="213"/>
      <c r="Z70" s="213"/>
      <c r="AA70" s="213"/>
      <c r="AB70" s="213"/>
      <c r="AC70" s="213"/>
      <c r="AD70" s="213"/>
      <c r="AE70" s="213" t="s">
        <v>155</v>
      </c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14">
        <v>36</v>
      </c>
      <c r="B71" s="220" t="s">
        <v>152</v>
      </c>
      <c r="C71" s="265" t="s">
        <v>184</v>
      </c>
      <c r="D71" s="222" t="s">
        <v>185</v>
      </c>
      <c r="E71" s="229">
        <v>1</v>
      </c>
      <c r="F71" s="232">
        <f>H71+J71</f>
        <v>0</v>
      </c>
      <c r="G71" s="233">
        <f>ROUND(E71*F71,2)</f>
        <v>0</v>
      </c>
      <c r="H71" s="233"/>
      <c r="I71" s="233">
        <f>ROUND(E71*H71,2)</f>
        <v>0</v>
      </c>
      <c r="J71" s="233"/>
      <c r="K71" s="233">
        <f>ROUND(E71*J71,2)</f>
        <v>0</v>
      </c>
      <c r="L71" s="233">
        <v>21</v>
      </c>
      <c r="M71" s="233">
        <f>G71*(1+L71/100)</f>
        <v>0</v>
      </c>
      <c r="N71" s="223">
        <v>8.0000000000000007E-5</v>
      </c>
      <c r="O71" s="223">
        <f>ROUND(E71*N71,5)</f>
        <v>8.0000000000000007E-5</v>
      </c>
      <c r="P71" s="223">
        <v>0</v>
      </c>
      <c r="Q71" s="223">
        <f>ROUND(E71*P71,5)</f>
        <v>0</v>
      </c>
      <c r="R71" s="223"/>
      <c r="S71" s="223"/>
      <c r="T71" s="224">
        <v>0</v>
      </c>
      <c r="U71" s="223">
        <f>ROUND(E71*T71,2)</f>
        <v>0</v>
      </c>
      <c r="V71" s="213"/>
      <c r="W71" s="213"/>
      <c r="X71" s="213"/>
      <c r="Y71" s="213"/>
      <c r="Z71" s="213"/>
      <c r="AA71" s="213"/>
      <c r="AB71" s="213"/>
      <c r="AC71" s="213"/>
      <c r="AD71" s="213"/>
      <c r="AE71" s="213" t="s">
        <v>155</v>
      </c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14">
        <v>37</v>
      </c>
      <c r="B72" s="220" t="s">
        <v>152</v>
      </c>
      <c r="C72" s="265" t="s">
        <v>186</v>
      </c>
      <c r="D72" s="222" t="s">
        <v>185</v>
      </c>
      <c r="E72" s="229">
        <v>4</v>
      </c>
      <c r="F72" s="232">
        <f>H72+J72</f>
        <v>0</v>
      </c>
      <c r="G72" s="233">
        <f>ROUND(E72*F72,2)</f>
        <v>0</v>
      </c>
      <c r="H72" s="233"/>
      <c r="I72" s="233">
        <f>ROUND(E72*H72,2)</f>
        <v>0</v>
      </c>
      <c r="J72" s="233"/>
      <c r="K72" s="233">
        <f>ROUND(E72*J72,2)</f>
        <v>0</v>
      </c>
      <c r="L72" s="233">
        <v>21</v>
      </c>
      <c r="M72" s="233">
        <f>G72*(1+L72/100)</f>
        <v>0</v>
      </c>
      <c r="N72" s="223">
        <v>8.0000000000000007E-5</v>
      </c>
      <c r="O72" s="223">
        <f>ROUND(E72*N72,5)</f>
        <v>3.2000000000000003E-4</v>
      </c>
      <c r="P72" s="223">
        <v>0</v>
      </c>
      <c r="Q72" s="223">
        <f>ROUND(E72*P72,5)</f>
        <v>0</v>
      </c>
      <c r="R72" s="223"/>
      <c r="S72" s="223"/>
      <c r="T72" s="224">
        <v>0</v>
      </c>
      <c r="U72" s="223">
        <f>ROUND(E72*T72,2)</f>
        <v>0</v>
      </c>
      <c r="V72" s="213"/>
      <c r="W72" s="213"/>
      <c r="X72" s="213"/>
      <c r="Y72" s="213"/>
      <c r="Z72" s="213"/>
      <c r="AA72" s="213"/>
      <c r="AB72" s="213"/>
      <c r="AC72" s="213"/>
      <c r="AD72" s="213"/>
      <c r="AE72" s="213" t="s">
        <v>155</v>
      </c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14">
        <v>38</v>
      </c>
      <c r="B73" s="220" t="s">
        <v>187</v>
      </c>
      <c r="C73" s="265" t="s">
        <v>188</v>
      </c>
      <c r="D73" s="222" t="s">
        <v>147</v>
      </c>
      <c r="E73" s="229">
        <v>433.3</v>
      </c>
      <c r="F73" s="232">
        <f>H73+J73</f>
        <v>0</v>
      </c>
      <c r="G73" s="233">
        <f>ROUND(E73*F73,2)</f>
        <v>0</v>
      </c>
      <c r="H73" s="233"/>
      <c r="I73" s="233">
        <f>ROUND(E73*H73,2)</f>
        <v>0</v>
      </c>
      <c r="J73" s="233"/>
      <c r="K73" s="233">
        <f>ROUND(E73*J73,2)</f>
        <v>0</v>
      </c>
      <c r="L73" s="233">
        <v>21</v>
      </c>
      <c r="M73" s="233">
        <f>G73*(1+L73/100)</f>
        <v>0</v>
      </c>
      <c r="N73" s="223">
        <v>8.0000000000000007E-5</v>
      </c>
      <c r="O73" s="223">
        <f>ROUND(E73*N73,5)</f>
        <v>3.4660000000000003E-2</v>
      </c>
      <c r="P73" s="223">
        <v>0</v>
      </c>
      <c r="Q73" s="223">
        <f>ROUND(E73*P73,5)</f>
        <v>0</v>
      </c>
      <c r="R73" s="223"/>
      <c r="S73" s="223"/>
      <c r="T73" s="224">
        <v>0</v>
      </c>
      <c r="U73" s="223">
        <f>ROUND(E73*T73,2)</f>
        <v>0</v>
      </c>
      <c r="V73" s="213"/>
      <c r="W73" s="213"/>
      <c r="X73" s="213"/>
      <c r="Y73" s="213"/>
      <c r="Z73" s="213"/>
      <c r="AA73" s="213"/>
      <c r="AB73" s="213"/>
      <c r="AC73" s="213"/>
      <c r="AD73" s="213"/>
      <c r="AE73" s="213" t="s">
        <v>155</v>
      </c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14"/>
      <c r="B74" s="220"/>
      <c r="C74" s="266" t="s">
        <v>189</v>
      </c>
      <c r="D74" s="225"/>
      <c r="E74" s="230">
        <v>388.3</v>
      </c>
      <c r="F74" s="233"/>
      <c r="G74" s="233"/>
      <c r="H74" s="233"/>
      <c r="I74" s="233"/>
      <c r="J74" s="233"/>
      <c r="K74" s="233"/>
      <c r="L74" s="233"/>
      <c r="M74" s="233"/>
      <c r="N74" s="223"/>
      <c r="O74" s="223"/>
      <c r="P74" s="223"/>
      <c r="Q74" s="223"/>
      <c r="R74" s="223"/>
      <c r="S74" s="223"/>
      <c r="T74" s="224"/>
      <c r="U74" s="223"/>
      <c r="V74" s="213"/>
      <c r="W74" s="213"/>
      <c r="X74" s="213"/>
      <c r="Y74" s="213"/>
      <c r="Z74" s="213"/>
      <c r="AA74" s="213"/>
      <c r="AB74" s="213"/>
      <c r="AC74" s="213"/>
      <c r="AD74" s="213"/>
      <c r="AE74" s="213" t="s">
        <v>105</v>
      </c>
      <c r="AF74" s="213">
        <v>0</v>
      </c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14"/>
      <c r="B75" s="220"/>
      <c r="C75" s="266" t="s">
        <v>190</v>
      </c>
      <c r="D75" s="225"/>
      <c r="E75" s="230">
        <v>39</v>
      </c>
      <c r="F75" s="233"/>
      <c r="G75" s="233"/>
      <c r="H75" s="233"/>
      <c r="I75" s="233"/>
      <c r="J75" s="233"/>
      <c r="K75" s="233"/>
      <c r="L75" s="233"/>
      <c r="M75" s="233"/>
      <c r="N75" s="223"/>
      <c r="O75" s="223"/>
      <c r="P75" s="223"/>
      <c r="Q75" s="223"/>
      <c r="R75" s="223"/>
      <c r="S75" s="223"/>
      <c r="T75" s="224"/>
      <c r="U75" s="223"/>
      <c r="V75" s="213"/>
      <c r="W75" s="213"/>
      <c r="X75" s="213"/>
      <c r="Y75" s="213"/>
      <c r="Z75" s="213"/>
      <c r="AA75" s="213"/>
      <c r="AB75" s="213"/>
      <c r="AC75" s="213"/>
      <c r="AD75" s="213"/>
      <c r="AE75" s="213" t="s">
        <v>105</v>
      </c>
      <c r="AF75" s="213">
        <v>0</v>
      </c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14"/>
      <c r="B76" s="220"/>
      <c r="C76" s="266" t="s">
        <v>191</v>
      </c>
      <c r="D76" s="225"/>
      <c r="E76" s="230">
        <v>4</v>
      </c>
      <c r="F76" s="233"/>
      <c r="G76" s="233"/>
      <c r="H76" s="233"/>
      <c r="I76" s="233"/>
      <c r="J76" s="233"/>
      <c r="K76" s="233"/>
      <c r="L76" s="233"/>
      <c r="M76" s="233"/>
      <c r="N76" s="223"/>
      <c r="O76" s="223"/>
      <c r="P76" s="223"/>
      <c r="Q76" s="223"/>
      <c r="R76" s="223"/>
      <c r="S76" s="223"/>
      <c r="T76" s="224"/>
      <c r="U76" s="223"/>
      <c r="V76" s="213"/>
      <c r="W76" s="213"/>
      <c r="X76" s="213"/>
      <c r="Y76" s="213"/>
      <c r="Z76" s="213"/>
      <c r="AA76" s="213"/>
      <c r="AB76" s="213"/>
      <c r="AC76" s="213"/>
      <c r="AD76" s="213"/>
      <c r="AE76" s="213" t="s">
        <v>105</v>
      </c>
      <c r="AF76" s="213">
        <v>0</v>
      </c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14"/>
      <c r="B77" s="220"/>
      <c r="C77" s="266" t="s">
        <v>192</v>
      </c>
      <c r="D77" s="225"/>
      <c r="E77" s="230">
        <v>2</v>
      </c>
      <c r="F77" s="233"/>
      <c r="G77" s="233"/>
      <c r="H77" s="233"/>
      <c r="I77" s="233"/>
      <c r="J77" s="233"/>
      <c r="K77" s="233"/>
      <c r="L77" s="233"/>
      <c r="M77" s="233"/>
      <c r="N77" s="223"/>
      <c r="O77" s="223"/>
      <c r="P77" s="223"/>
      <c r="Q77" s="223"/>
      <c r="R77" s="223"/>
      <c r="S77" s="223"/>
      <c r="T77" s="224"/>
      <c r="U77" s="223"/>
      <c r="V77" s="213"/>
      <c r="W77" s="213"/>
      <c r="X77" s="213"/>
      <c r="Y77" s="213"/>
      <c r="Z77" s="213"/>
      <c r="AA77" s="213"/>
      <c r="AB77" s="213"/>
      <c r="AC77" s="213"/>
      <c r="AD77" s="213"/>
      <c r="AE77" s="213" t="s">
        <v>105</v>
      </c>
      <c r="AF77" s="213">
        <v>0</v>
      </c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14">
        <v>39</v>
      </c>
      <c r="B78" s="220" t="s">
        <v>193</v>
      </c>
      <c r="C78" s="265" t="s">
        <v>194</v>
      </c>
      <c r="D78" s="222" t="s">
        <v>147</v>
      </c>
      <c r="E78" s="229">
        <v>433.3</v>
      </c>
      <c r="F78" s="232">
        <f>H78+J78</f>
        <v>0</v>
      </c>
      <c r="G78" s="233">
        <f>ROUND(E78*F78,2)</f>
        <v>0</v>
      </c>
      <c r="H78" s="233"/>
      <c r="I78" s="233">
        <f>ROUND(E78*H78,2)</f>
        <v>0</v>
      </c>
      <c r="J78" s="233"/>
      <c r="K78" s="233">
        <f>ROUND(E78*J78,2)</f>
        <v>0</v>
      </c>
      <c r="L78" s="233">
        <v>21</v>
      </c>
      <c r="M78" s="233">
        <f>G78*(1+L78/100)</f>
        <v>0</v>
      </c>
      <c r="N78" s="223">
        <v>8.0000000000000007E-5</v>
      </c>
      <c r="O78" s="223">
        <f>ROUND(E78*N78,5)</f>
        <v>3.4660000000000003E-2</v>
      </c>
      <c r="P78" s="223">
        <v>0</v>
      </c>
      <c r="Q78" s="223">
        <f>ROUND(E78*P78,5)</f>
        <v>0</v>
      </c>
      <c r="R78" s="223"/>
      <c r="S78" s="223"/>
      <c r="T78" s="224">
        <v>3.4000000000000002E-2</v>
      </c>
      <c r="U78" s="223">
        <f>ROUND(E78*T78,2)</f>
        <v>14.73</v>
      </c>
      <c r="V78" s="213"/>
      <c r="W78" s="213"/>
      <c r="X78" s="213"/>
      <c r="Y78" s="213"/>
      <c r="Z78" s="213"/>
      <c r="AA78" s="213"/>
      <c r="AB78" s="213"/>
      <c r="AC78" s="213"/>
      <c r="AD78" s="213"/>
      <c r="AE78" s="213" t="s">
        <v>103</v>
      </c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14">
        <v>40</v>
      </c>
      <c r="B79" s="220" t="s">
        <v>152</v>
      </c>
      <c r="C79" s="265" t="s">
        <v>195</v>
      </c>
      <c r="D79" s="222" t="s">
        <v>185</v>
      </c>
      <c r="E79" s="229">
        <v>10</v>
      </c>
      <c r="F79" s="232">
        <f>H79+J79</f>
        <v>0</v>
      </c>
      <c r="G79" s="233">
        <f>ROUND(E79*F79,2)</f>
        <v>0</v>
      </c>
      <c r="H79" s="233"/>
      <c r="I79" s="233">
        <f>ROUND(E79*H79,2)</f>
        <v>0</v>
      </c>
      <c r="J79" s="233"/>
      <c r="K79" s="233">
        <f>ROUND(E79*J79,2)</f>
        <v>0</v>
      </c>
      <c r="L79" s="233">
        <v>21</v>
      </c>
      <c r="M79" s="233">
        <f>G79*(1+L79/100)</f>
        <v>0</v>
      </c>
      <c r="N79" s="223">
        <v>8.0000000000000007E-5</v>
      </c>
      <c r="O79" s="223">
        <f>ROUND(E79*N79,5)</f>
        <v>8.0000000000000004E-4</v>
      </c>
      <c r="P79" s="223">
        <v>0</v>
      </c>
      <c r="Q79" s="223">
        <f>ROUND(E79*P79,5)</f>
        <v>0</v>
      </c>
      <c r="R79" s="223"/>
      <c r="S79" s="223"/>
      <c r="T79" s="224">
        <v>0</v>
      </c>
      <c r="U79" s="223">
        <f>ROUND(E79*T79,2)</f>
        <v>0</v>
      </c>
      <c r="V79" s="213"/>
      <c r="W79" s="213"/>
      <c r="X79" s="213"/>
      <c r="Y79" s="213"/>
      <c r="Z79" s="213"/>
      <c r="AA79" s="213"/>
      <c r="AB79" s="213"/>
      <c r="AC79" s="213"/>
      <c r="AD79" s="213"/>
      <c r="AE79" s="213" t="s">
        <v>155</v>
      </c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14">
        <v>41</v>
      </c>
      <c r="B80" s="220" t="s">
        <v>196</v>
      </c>
      <c r="C80" s="265" t="s">
        <v>197</v>
      </c>
      <c r="D80" s="222" t="s">
        <v>147</v>
      </c>
      <c r="E80" s="229">
        <v>427.3</v>
      </c>
      <c r="F80" s="232">
        <f>H80+J80</f>
        <v>0</v>
      </c>
      <c r="G80" s="233">
        <f>ROUND(E80*F80,2)</f>
        <v>0</v>
      </c>
      <c r="H80" s="233"/>
      <c r="I80" s="233">
        <f>ROUND(E80*H80,2)</f>
        <v>0</v>
      </c>
      <c r="J80" s="233"/>
      <c r="K80" s="233">
        <f>ROUND(E80*J80,2)</f>
        <v>0</v>
      </c>
      <c r="L80" s="233">
        <v>21</v>
      </c>
      <c r="M80" s="233">
        <f>G80*(1+L80/100)</f>
        <v>0</v>
      </c>
      <c r="N80" s="223">
        <v>0</v>
      </c>
      <c r="O80" s="223">
        <f>ROUND(E80*N80,5)</f>
        <v>0</v>
      </c>
      <c r="P80" s="223">
        <v>0</v>
      </c>
      <c r="Q80" s="223">
        <f>ROUND(E80*P80,5)</f>
        <v>0</v>
      </c>
      <c r="R80" s="223"/>
      <c r="S80" s="223"/>
      <c r="T80" s="224">
        <v>4.3999999999999997E-2</v>
      </c>
      <c r="U80" s="223">
        <f>ROUND(E80*T80,2)</f>
        <v>18.8</v>
      </c>
      <c r="V80" s="213"/>
      <c r="W80" s="213"/>
      <c r="X80" s="213"/>
      <c r="Y80" s="213"/>
      <c r="Z80" s="213"/>
      <c r="AA80" s="213"/>
      <c r="AB80" s="213"/>
      <c r="AC80" s="213"/>
      <c r="AD80" s="213"/>
      <c r="AE80" s="213" t="s">
        <v>103</v>
      </c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14"/>
      <c r="B81" s="220"/>
      <c r="C81" s="266" t="s">
        <v>189</v>
      </c>
      <c r="D81" s="225"/>
      <c r="E81" s="230">
        <v>388.3</v>
      </c>
      <c r="F81" s="233"/>
      <c r="G81" s="233"/>
      <c r="H81" s="233"/>
      <c r="I81" s="233"/>
      <c r="J81" s="233"/>
      <c r="K81" s="233"/>
      <c r="L81" s="233"/>
      <c r="M81" s="233"/>
      <c r="N81" s="223"/>
      <c r="O81" s="223"/>
      <c r="P81" s="223"/>
      <c r="Q81" s="223"/>
      <c r="R81" s="223"/>
      <c r="S81" s="223"/>
      <c r="T81" s="224"/>
      <c r="U81" s="223"/>
      <c r="V81" s="213"/>
      <c r="W81" s="213"/>
      <c r="X81" s="213"/>
      <c r="Y81" s="213"/>
      <c r="Z81" s="213"/>
      <c r="AA81" s="213"/>
      <c r="AB81" s="213"/>
      <c r="AC81" s="213"/>
      <c r="AD81" s="213"/>
      <c r="AE81" s="213" t="s">
        <v>105</v>
      </c>
      <c r="AF81" s="213">
        <v>0</v>
      </c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14"/>
      <c r="B82" s="220"/>
      <c r="C82" s="266" t="s">
        <v>190</v>
      </c>
      <c r="D82" s="225"/>
      <c r="E82" s="230">
        <v>39</v>
      </c>
      <c r="F82" s="233"/>
      <c r="G82" s="233"/>
      <c r="H82" s="233"/>
      <c r="I82" s="233"/>
      <c r="J82" s="233"/>
      <c r="K82" s="233"/>
      <c r="L82" s="233"/>
      <c r="M82" s="233"/>
      <c r="N82" s="223"/>
      <c r="O82" s="223"/>
      <c r="P82" s="223"/>
      <c r="Q82" s="223"/>
      <c r="R82" s="223"/>
      <c r="S82" s="223"/>
      <c r="T82" s="224"/>
      <c r="U82" s="223"/>
      <c r="V82" s="213"/>
      <c r="W82" s="213"/>
      <c r="X82" s="213"/>
      <c r="Y82" s="213"/>
      <c r="Z82" s="213"/>
      <c r="AA82" s="213"/>
      <c r="AB82" s="213"/>
      <c r="AC82" s="213"/>
      <c r="AD82" s="213"/>
      <c r="AE82" s="213" t="s">
        <v>105</v>
      </c>
      <c r="AF82" s="213">
        <v>0</v>
      </c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14">
        <v>42</v>
      </c>
      <c r="B83" s="220" t="s">
        <v>198</v>
      </c>
      <c r="C83" s="265" t="s">
        <v>199</v>
      </c>
      <c r="D83" s="222" t="s">
        <v>200</v>
      </c>
      <c r="E83" s="229">
        <v>129.48484848484799</v>
      </c>
      <c r="F83" s="232">
        <f>H83+J83</f>
        <v>0</v>
      </c>
      <c r="G83" s="233">
        <f>ROUND(E83*F83,2)</f>
        <v>0</v>
      </c>
      <c r="H83" s="233"/>
      <c r="I83" s="233">
        <f>ROUND(E83*H83,2)</f>
        <v>0</v>
      </c>
      <c r="J83" s="233"/>
      <c r="K83" s="233">
        <f>ROUND(E83*J83,2)</f>
        <v>0</v>
      </c>
      <c r="L83" s="233">
        <v>21</v>
      </c>
      <c r="M83" s="233">
        <f>G83*(1+L83/100)</f>
        <v>0</v>
      </c>
      <c r="N83" s="223">
        <v>1E-3</v>
      </c>
      <c r="O83" s="223">
        <f>ROUND(E83*N83,5)</f>
        <v>0.12948000000000001</v>
      </c>
      <c r="P83" s="223">
        <v>0</v>
      </c>
      <c r="Q83" s="223">
        <f>ROUND(E83*P83,5)</f>
        <v>0</v>
      </c>
      <c r="R83" s="223"/>
      <c r="S83" s="223"/>
      <c r="T83" s="224">
        <v>0</v>
      </c>
      <c r="U83" s="223">
        <f>ROUND(E83*T83,2)</f>
        <v>0</v>
      </c>
      <c r="V83" s="213"/>
      <c r="W83" s="213"/>
      <c r="X83" s="213"/>
      <c r="Y83" s="213"/>
      <c r="Z83" s="213"/>
      <c r="AA83" s="213"/>
      <c r="AB83" s="213"/>
      <c r="AC83" s="213"/>
      <c r="AD83" s="213"/>
      <c r="AE83" s="213" t="s">
        <v>155</v>
      </c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14"/>
      <c r="B84" s="220"/>
      <c r="C84" s="266" t="s">
        <v>201</v>
      </c>
      <c r="D84" s="225"/>
      <c r="E84" s="230">
        <v>129.48484848484799</v>
      </c>
      <c r="F84" s="233"/>
      <c r="G84" s="233"/>
      <c r="H84" s="233"/>
      <c r="I84" s="233"/>
      <c r="J84" s="233"/>
      <c r="K84" s="233"/>
      <c r="L84" s="233"/>
      <c r="M84" s="233"/>
      <c r="N84" s="223"/>
      <c r="O84" s="223"/>
      <c r="P84" s="223"/>
      <c r="Q84" s="223"/>
      <c r="R84" s="223"/>
      <c r="S84" s="223"/>
      <c r="T84" s="224"/>
      <c r="U84" s="223"/>
      <c r="V84" s="213"/>
      <c r="W84" s="213"/>
      <c r="X84" s="213"/>
      <c r="Y84" s="213"/>
      <c r="Z84" s="213"/>
      <c r="AA84" s="213"/>
      <c r="AB84" s="213"/>
      <c r="AC84" s="213"/>
      <c r="AD84" s="213"/>
      <c r="AE84" s="213" t="s">
        <v>105</v>
      </c>
      <c r="AF84" s="213">
        <v>0</v>
      </c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14">
        <v>43</v>
      </c>
      <c r="B85" s="220" t="s">
        <v>202</v>
      </c>
      <c r="C85" s="265" t="s">
        <v>203</v>
      </c>
      <c r="D85" s="222" t="s">
        <v>147</v>
      </c>
      <c r="E85" s="229">
        <v>427.3</v>
      </c>
      <c r="F85" s="232">
        <f>H85+J85</f>
        <v>0</v>
      </c>
      <c r="G85" s="233">
        <f>ROUND(E85*F85,2)</f>
        <v>0</v>
      </c>
      <c r="H85" s="233"/>
      <c r="I85" s="233">
        <f>ROUND(E85*H85,2)</f>
        <v>0</v>
      </c>
      <c r="J85" s="233"/>
      <c r="K85" s="233">
        <f>ROUND(E85*J85,2)</f>
        <v>0</v>
      </c>
      <c r="L85" s="233">
        <v>21</v>
      </c>
      <c r="M85" s="233">
        <f>G85*(1+L85/100)</f>
        <v>0</v>
      </c>
      <c r="N85" s="223">
        <v>0</v>
      </c>
      <c r="O85" s="223">
        <f>ROUND(E85*N85,5)</f>
        <v>0</v>
      </c>
      <c r="P85" s="223">
        <v>0</v>
      </c>
      <c r="Q85" s="223">
        <f>ROUND(E85*P85,5)</f>
        <v>0</v>
      </c>
      <c r="R85" s="223"/>
      <c r="S85" s="223"/>
      <c r="T85" s="224">
        <v>0</v>
      </c>
      <c r="U85" s="223">
        <f>ROUND(E85*T85,2)</f>
        <v>0</v>
      </c>
      <c r="V85" s="213"/>
      <c r="W85" s="213"/>
      <c r="X85" s="213"/>
      <c r="Y85" s="213"/>
      <c r="Z85" s="213"/>
      <c r="AA85" s="213"/>
      <c r="AB85" s="213"/>
      <c r="AC85" s="213"/>
      <c r="AD85" s="213"/>
      <c r="AE85" s="213" t="s">
        <v>155</v>
      </c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14"/>
      <c r="B86" s="220"/>
      <c r="C86" s="266" t="s">
        <v>189</v>
      </c>
      <c r="D86" s="225"/>
      <c r="E86" s="230">
        <v>388.3</v>
      </c>
      <c r="F86" s="233"/>
      <c r="G86" s="233"/>
      <c r="H86" s="233"/>
      <c r="I86" s="233"/>
      <c r="J86" s="233"/>
      <c r="K86" s="233"/>
      <c r="L86" s="233"/>
      <c r="M86" s="233"/>
      <c r="N86" s="223"/>
      <c r="O86" s="223"/>
      <c r="P86" s="223"/>
      <c r="Q86" s="223"/>
      <c r="R86" s="223"/>
      <c r="S86" s="223"/>
      <c r="T86" s="224"/>
      <c r="U86" s="223"/>
      <c r="V86" s="213"/>
      <c r="W86" s="213"/>
      <c r="X86" s="213"/>
      <c r="Y86" s="213"/>
      <c r="Z86" s="213"/>
      <c r="AA86" s="213"/>
      <c r="AB86" s="213"/>
      <c r="AC86" s="213"/>
      <c r="AD86" s="213"/>
      <c r="AE86" s="213" t="s">
        <v>105</v>
      </c>
      <c r="AF86" s="213">
        <v>0</v>
      </c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14"/>
      <c r="B87" s="220"/>
      <c r="C87" s="266" t="s">
        <v>204</v>
      </c>
      <c r="D87" s="225"/>
      <c r="E87" s="230">
        <v>39</v>
      </c>
      <c r="F87" s="233"/>
      <c r="G87" s="233"/>
      <c r="H87" s="233"/>
      <c r="I87" s="233"/>
      <c r="J87" s="233"/>
      <c r="K87" s="233"/>
      <c r="L87" s="233"/>
      <c r="M87" s="233"/>
      <c r="N87" s="223"/>
      <c r="O87" s="223"/>
      <c r="P87" s="223"/>
      <c r="Q87" s="223"/>
      <c r="R87" s="223"/>
      <c r="S87" s="223"/>
      <c r="T87" s="224"/>
      <c r="U87" s="223"/>
      <c r="V87" s="213"/>
      <c r="W87" s="213"/>
      <c r="X87" s="213"/>
      <c r="Y87" s="213"/>
      <c r="Z87" s="213"/>
      <c r="AA87" s="213"/>
      <c r="AB87" s="213"/>
      <c r="AC87" s="213"/>
      <c r="AD87" s="213"/>
      <c r="AE87" s="213" t="s">
        <v>105</v>
      </c>
      <c r="AF87" s="213">
        <v>0</v>
      </c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14">
        <v>44</v>
      </c>
      <c r="B88" s="220" t="s">
        <v>152</v>
      </c>
      <c r="C88" s="265" t="s">
        <v>205</v>
      </c>
      <c r="D88" s="222" t="s">
        <v>185</v>
      </c>
      <c r="E88" s="229">
        <v>3</v>
      </c>
      <c r="F88" s="232">
        <f>H88+J88</f>
        <v>0</v>
      </c>
      <c r="G88" s="233">
        <f>ROUND(E88*F88,2)</f>
        <v>0</v>
      </c>
      <c r="H88" s="233"/>
      <c r="I88" s="233">
        <f>ROUND(E88*H88,2)</f>
        <v>0</v>
      </c>
      <c r="J88" s="233"/>
      <c r="K88" s="233">
        <f>ROUND(E88*J88,2)</f>
        <v>0</v>
      </c>
      <c r="L88" s="233">
        <v>21</v>
      </c>
      <c r="M88" s="233">
        <f>G88*(1+L88/100)</f>
        <v>0</v>
      </c>
      <c r="N88" s="223">
        <v>0</v>
      </c>
      <c r="O88" s="223">
        <f>ROUND(E88*N88,5)</f>
        <v>0</v>
      </c>
      <c r="P88" s="223">
        <v>0</v>
      </c>
      <c r="Q88" s="223">
        <f>ROUND(E88*P88,5)</f>
        <v>0</v>
      </c>
      <c r="R88" s="223"/>
      <c r="S88" s="223"/>
      <c r="T88" s="224">
        <v>0</v>
      </c>
      <c r="U88" s="223">
        <f>ROUND(E88*T88,2)</f>
        <v>0</v>
      </c>
      <c r="V88" s="213"/>
      <c r="W88" s="213"/>
      <c r="X88" s="213"/>
      <c r="Y88" s="213"/>
      <c r="Z88" s="213"/>
      <c r="AA88" s="213"/>
      <c r="AB88" s="213"/>
      <c r="AC88" s="213"/>
      <c r="AD88" s="213"/>
      <c r="AE88" s="213" t="s">
        <v>155</v>
      </c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14">
        <v>45</v>
      </c>
      <c r="B89" s="220" t="s">
        <v>206</v>
      </c>
      <c r="C89" s="265" t="s">
        <v>207</v>
      </c>
      <c r="D89" s="222" t="s">
        <v>154</v>
      </c>
      <c r="E89" s="229">
        <v>3</v>
      </c>
      <c r="F89" s="232">
        <f>H89+J89</f>
        <v>0</v>
      </c>
      <c r="G89" s="233">
        <f>ROUND(E89*F89,2)</f>
        <v>0</v>
      </c>
      <c r="H89" s="233"/>
      <c r="I89" s="233">
        <f>ROUND(E89*H89,2)</f>
        <v>0</v>
      </c>
      <c r="J89" s="233"/>
      <c r="K89" s="233">
        <f>ROUND(E89*J89,2)</f>
        <v>0</v>
      </c>
      <c r="L89" s="233">
        <v>21</v>
      </c>
      <c r="M89" s="233">
        <f>G89*(1+L89/100)</f>
        <v>0</v>
      </c>
      <c r="N89" s="223">
        <v>2.4000000000000001E-4</v>
      </c>
      <c r="O89" s="223">
        <f>ROUND(E89*N89,5)</f>
        <v>7.2000000000000005E-4</v>
      </c>
      <c r="P89" s="223">
        <v>0</v>
      </c>
      <c r="Q89" s="223">
        <f>ROUND(E89*P89,5)</f>
        <v>0</v>
      </c>
      <c r="R89" s="223"/>
      <c r="S89" s="223"/>
      <c r="T89" s="224">
        <v>0.40300000000000002</v>
      </c>
      <c r="U89" s="223">
        <f>ROUND(E89*T89,2)</f>
        <v>1.21</v>
      </c>
      <c r="V89" s="213"/>
      <c r="W89" s="213"/>
      <c r="X89" s="213"/>
      <c r="Y89" s="213"/>
      <c r="Z89" s="213"/>
      <c r="AA89" s="213"/>
      <c r="AB89" s="213"/>
      <c r="AC89" s="213"/>
      <c r="AD89" s="213"/>
      <c r="AE89" s="213" t="s">
        <v>103</v>
      </c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x14ac:dyDescent="0.2">
      <c r="A90" s="215" t="s">
        <v>98</v>
      </c>
      <c r="B90" s="221" t="s">
        <v>61</v>
      </c>
      <c r="C90" s="267" t="s">
        <v>62</v>
      </c>
      <c r="D90" s="226"/>
      <c r="E90" s="231"/>
      <c r="F90" s="234"/>
      <c r="G90" s="234">
        <f>SUMIF(AE91:AE93,"&lt;&gt;NOR",G91:G93)</f>
        <v>0</v>
      </c>
      <c r="H90" s="234"/>
      <c r="I90" s="234">
        <f>SUM(I91:I93)</f>
        <v>0</v>
      </c>
      <c r="J90" s="234"/>
      <c r="K90" s="234">
        <f>SUM(K91:K93)</f>
        <v>0</v>
      </c>
      <c r="L90" s="234"/>
      <c r="M90" s="234">
        <f>SUM(M91:M93)</f>
        <v>0</v>
      </c>
      <c r="N90" s="227"/>
      <c r="O90" s="227">
        <f>SUM(O91:O93)</f>
        <v>0.92154999999999998</v>
      </c>
      <c r="P90" s="227"/>
      <c r="Q90" s="227">
        <f>SUM(Q91:Q93)</f>
        <v>0</v>
      </c>
      <c r="R90" s="227"/>
      <c r="S90" s="227"/>
      <c r="T90" s="228"/>
      <c r="U90" s="227">
        <f>SUM(U91:U93)</f>
        <v>1.8299999999999998</v>
      </c>
      <c r="AE90" t="s">
        <v>99</v>
      </c>
    </row>
    <row r="91" spans="1:60" outlineLevel="1" x14ac:dyDescent="0.2">
      <c r="A91" s="214">
        <v>46</v>
      </c>
      <c r="B91" s="220" t="s">
        <v>208</v>
      </c>
      <c r="C91" s="265" t="s">
        <v>209</v>
      </c>
      <c r="D91" s="222" t="s">
        <v>147</v>
      </c>
      <c r="E91" s="229">
        <v>19</v>
      </c>
      <c r="F91" s="232">
        <f>H91+J91</f>
        <v>0</v>
      </c>
      <c r="G91" s="233">
        <f>ROUND(E91*F91,2)</f>
        <v>0</v>
      </c>
      <c r="H91" s="233"/>
      <c r="I91" s="233">
        <f>ROUND(E91*H91,2)</f>
        <v>0</v>
      </c>
      <c r="J91" s="233"/>
      <c r="K91" s="233">
        <f>ROUND(E91*J91,2)</f>
        <v>0</v>
      </c>
      <c r="L91" s="233">
        <v>21</v>
      </c>
      <c r="M91" s="233">
        <f>G91*(1+L91/100)</f>
        <v>0</v>
      </c>
      <c r="N91" s="223">
        <v>0</v>
      </c>
      <c r="O91" s="223">
        <f>ROUND(E91*N91,5)</f>
        <v>0</v>
      </c>
      <c r="P91" s="223">
        <v>0</v>
      </c>
      <c r="Q91" s="223">
        <f>ROUND(E91*P91,5)</f>
        <v>0</v>
      </c>
      <c r="R91" s="223"/>
      <c r="S91" s="223"/>
      <c r="T91" s="224">
        <v>3.6999999999999998E-2</v>
      </c>
      <c r="U91" s="223">
        <f>ROUND(E91*T91,2)</f>
        <v>0.7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 t="s">
        <v>103</v>
      </c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14"/>
      <c r="B92" s="220"/>
      <c r="C92" s="266" t="s">
        <v>210</v>
      </c>
      <c r="D92" s="225"/>
      <c r="E92" s="230">
        <v>19</v>
      </c>
      <c r="F92" s="233"/>
      <c r="G92" s="233"/>
      <c r="H92" s="233"/>
      <c r="I92" s="233"/>
      <c r="J92" s="233"/>
      <c r="K92" s="233"/>
      <c r="L92" s="233"/>
      <c r="M92" s="233"/>
      <c r="N92" s="223"/>
      <c r="O92" s="223"/>
      <c r="P92" s="223"/>
      <c r="Q92" s="223"/>
      <c r="R92" s="223"/>
      <c r="S92" s="223"/>
      <c r="T92" s="224"/>
      <c r="U92" s="223"/>
      <c r="V92" s="213"/>
      <c r="W92" s="213"/>
      <c r="X92" s="213"/>
      <c r="Y92" s="213"/>
      <c r="Z92" s="213"/>
      <c r="AA92" s="213"/>
      <c r="AB92" s="213"/>
      <c r="AC92" s="213"/>
      <c r="AD92" s="213"/>
      <c r="AE92" s="213" t="s">
        <v>105</v>
      </c>
      <c r="AF92" s="213">
        <v>0</v>
      </c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ht="22.5" outlineLevel="1" x14ac:dyDescent="0.2">
      <c r="A93" s="214">
        <v>47</v>
      </c>
      <c r="B93" s="220" t="s">
        <v>211</v>
      </c>
      <c r="C93" s="265" t="s">
        <v>212</v>
      </c>
      <c r="D93" s="222" t="s">
        <v>147</v>
      </c>
      <c r="E93" s="229">
        <v>5</v>
      </c>
      <c r="F93" s="232">
        <f>H93+J93</f>
        <v>0</v>
      </c>
      <c r="G93" s="233">
        <f>ROUND(E93*F93,2)</f>
        <v>0</v>
      </c>
      <c r="H93" s="233"/>
      <c r="I93" s="233">
        <f>ROUND(E93*H93,2)</f>
        <v>0</v>
      </c>
      <c r="J93" s="233"/>
      <c r="K93" s="233">
        <f>ROUND(E93*J93,2)</f>
        <v>0</v>
      </c>
      <c r="L93" s="233">
        <v>21</v>
      </c>
      <c r="M93" s="233">
        <f>G93*(1+L93/100)</f>
        <v>0</v>
      </c>
      <c r="N93" s="223">
        <v>0.18431</v>
      </c>
      <c r="O93" s="223">
        <f>ROUND(E93*N93,5)</f>
        <v>0.92154999999999998</v>
      </c>
      <c r="P93" s="223">
        <v>0</v>
      </c>
      <c r="Q93" s="223">
        <f>ROUND(E93*P93,5)</f>
        <v>0</v>
      </c>
      <c r="R93" s="223"/>
      <c r="S93" s="223"/>
      <c r="T93" s="224">
        <v>0.22503999999999999</v>
      </c>
      <c r="U93" s="223">
        <f>ROUND(E93*T93,2)</f>
        <v>1.1299999999999999</v>
      </c>
      <c r="V93" s="213"/>
      <c r="W93" s="213"/>
      <c r="X93" s="213"/>
      <c r="Y93" s="213"/>
      <c r="Z93" s="213"/>
      <c r="AA93" s="213"/>
      <c r="AB93" s="213"/>
      <c r="AC93" s="213"/>
      <c r="AD93" s="213"/>
      <c r="AE93" s="213" t="s">
        <v>103</v>
      </c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x14ac:dyDescent="0.2">
      <c r="A94" s="215" t="s">
        <v>98</v>
      </c>
      <c r="B94" s="221" t="s">
        <v>63</v>
      </c>
      <c r="C94" s="267" t="s">
        <v>64</v>
      </c>
      <c r="D94" s="226"/>
      <c r="E94" s="231"/>
      <c r="F94" s="234"/>
      <c r="G94" s="234">
        <f>SUMIF(AE95:AE100,"&lt;&gt;NOR",G95:G100)</f>
        <v>0</v>
      </c>
      <c r="H94" s="234"/>
      <c r="I94" s="234">
        <f>SUM(I95:I100)</f>
        <v>0</v>
      </c>
      <c r="J94" s="234"/>
      <c r="K94" s="234">
        <f>SUM(K95:K100)</f>
        <v>0</v>
      </c>
      <c r="L94" s="234"/>
      <c r="M94" s="234">
        <f>SUM(M95:M100)</f>
        <v>0</v>
      </c>
      <c r="N94" s="227"/>
      <c r="O94" s="227">
        <f>SUM(O95:O100)</f>
        <v>0</v>
      </c>
      <c r="P94" s="227"/>
      <c r="Q94" s="227">
        <f>SUM(Q95:Q100)</f>
        <v>0</v>
      </c>
      <c r="R94" s="227"/>
      <c r="S94" s="227"/>
      <c r="T94" s="228"/>
      <c r="U94" s="227">
        <f>SUM(U95:U100)</f>
        <v>1.05</v>
      </c>
      <c r="AE94" t="s">
        <v>99</v>
      </c>
    </row>
    <row r="95" spans="1:60" outlineLevel="1" x14ac:dyDescent="0.2">
      <c r="A95" s="214">
        <v>48</v>
      </c>
      <c r="B95" s="220" t="s">
        <v>213</v>
      </c>
      <c r="C95" s="265" t="s">
        <v>214</v>
      </c>
      <c r="D95" s="222" t="s">
        <v>108</v>
      </c>
      <c r="E95" s="229">
        <v>1.3375999999999999</v>
      </c>
      <c r="F95" s="232">
        <f>H95+J95</f>
        <v>0</v>
      </c>
      <c r="G95" s="233">
        <f>ROUND(E95*F95,2)</f>
        <v>0</v>
      </c>
      <c r="H95" s="233"/>
      <c r="I95" s="233">
        <f>ROUND(E95*H95,2)</f>
        <v>0</v>
      </c>
      <c r="J95" s="233"/>
      <c r="K95" s="233">
        <f>ROUND(E95*J95,2)</f>
        <v>0</v>
      </c>
      <c r="L95" s="233">
        <v>21</v>
      </c>
      <c r="M95" s="233">
        <f>G95*(1+L95/100)</f>
        <v>0</v>
      </c>
      <c r="N95" s="223">
        <v>0</v>
      </c>
      <c r="O95" s="223">
        <f>ROUND(E95*N95,5)</f>
        <v>0</v>
      </c>
      <c r="P95" s="223">
        <v>0</v>
      </c>
      <c r="Q95" s="223">
        <f>ROUND(E95*P95,5)</f>
        <v>0</v>
      </c>
      <c r="R95" s="223"/>
      <c r="S95" s="223"/>
      <c r="T95" s="224">
        <v>9.9000000000000005E-2</v>
      </c>
      <c r="U95" s="223">
        <f>ROUND(E95*T95,2)</f>
        <v>0.13</v>
      </c>
      <c r="V95" s="213"/>
      <c r="W95" s="213"/>
      <c r="X95" s="213"/>
      <c r="Y95" s="213"/>
      <c r="Z95" s="213"/>
      <c r="AA95" s="213"/>
      <c r="AB95" s="213"/>
      <c r="AC95" s="213"/>
      <c r="AD95" s="213"/>
      <c r="AE95" s="213" t="s">
        <v>103</v>
      </c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">
      <c r="A96" s="214"/>
      <c r="B96" s="220"/>
      <c r="C96" s="266" t="s">
        <v>109</v>
      </c>
      <c r="D96" s="225"/>
      <c r="E96" s="230">
        <v>1.3375999999999999</v>
      </c>
      <c r="F96" s="233"/>
      <c r="G96" s="233"/>
      <c r="H96" s="233"/>
      <c r="I96" s="233"/>
      <c r="J96" s="233"/>
      <c r="K96" s="233"/>
      <c r="L96" s="233"/>
      <c r="M96" s="233"/>
      <c r="N96" s="223"/>
      <c r="O96" s="223"/>
      <c r="P96" s="223"/>
      <c r="Q96" s="223"/>
      <c r="R96" s="223"/>
      <c r="S96" s="223"/>
      <c r="T96" s="224"/>
      <c r="U96" s="223"/>
      <c r="V96" s="213"/>
      <c r="W96" s="213"/>
      <c r="X96" s="213"/>
      <c r="Y96" s="213"/>
      <c r="Z96" s="213"/>
      <c r="AA96" s="213"/>
      <c r="AB96" s="213"/>
      <c r="AC96" s="213"/>
      <c r="AD96" s="213"/>
      <c r="AE96" s="213" t="s">
        <v>105</v>
      </c>
      <c r="AF96" s="213">
        <v>0</v>
      </c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14">
        <v>49</v>
      </c>
      <c r="B97" s="220" t="s">
        <v>215</v>
      </c>
      <c r="C97" s="265" t="s">
        <v>216</v>
      </c>
      <c r="D97" s="222" t="s">
        <v>108</v>
      </c>
      <c r="E97" s="229">
        <v>1.3375999999999999</v>
      </c>
      <c r="F97" s="232">
        <f>H97+J97</f>
        <v>0</v>
      </c>
      <c r="G97" s="233">
        <f>ROUND(E97*F97,2)</f>
        <v>0</v>
      </c>
      <c r="H97" s="233"/>
      <c r="I97" s="233">
        <f>ROUND(E97*H97,2)</f>
        <v>0</v>
      </c>
      <c r="J97" s="233"/>
      <c r="K97" s="233">
        <f>ROUND(E97*J97,2)</f>
        <v>0</v>
      </c>
      <c r="L97" s="233">
        <v>21</v>
      </c>
      <c r="M97" s="233">
        <f>G97*(1+L97/100)</f>
        <v>0</v>
      </c>
      <c r="N97" s="223">
        <v>0</v>
      </c>
      <c r="O97" s="223">
        <f>ROUND(E97*N97,5)</f>
        <v>0</v>
      </c>
      <c r="P97" s="223">
        <v>0</v>
      </c>
      <c r="Q97" s="223">
        <f>ROUND(E97*P97,5)</f>
        <v>0</v>
      </c>
      <c r="R97" s="223"/>
      <c r="S97" s="223"/>
      <c r="T97" s="224">
        <v>0.68799999999999994</v>
      </c>
      <c r="U97" s="223">
        <f>ROUND(E97*T97,2)</f>
        <v>0.92</v>
      </c>
      <c r="V97" s="213"/>
      <c r="W97" s="213"/>
      <c r="X97" s="213"/>
      <c r="Y97" s="213"/>
      <c r="Z97" s="213"/>
      <c r="AA97" s="213"/>
      <c r="AB97" s="213"/>
      <c r="AC97" s="213"/>
      <c r="AD97" s="213"/>
      <c r="AE97" s="213" t="s">
        <v>103</v>
      </c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14"/>
      <c r="B98" s="220"/>
      <c r="C98" s="266" t="s">
        <v>109</v>
      </c>
      <c r="D98" s="225"/>
      <c r="E98" s="230">
        <v>1.3375999999999999</v>
      </c>
      <c r="F98" s="233"/>
      <c r="G98" s="233"/>
      <c r="H98" s="233"/>
      <c r="I98" s="233"/>
      <c r="J98" s="233"/>
      <c r="K98" s="233"/>
      <c r="L98" s="233"/>
      <c r="M98" s="233"/>
      <c r="N98" s="223"/>
      <c r="O98" s="223"/>
      <c r="P98" s="223"/>
      <c r="Q98" s="223"/>
      <c r="R98" s="223"/>
      <c r="S98" s="223"/>
      <c r="T98" s="224"/>
      <c r="U98" s="223"/>
      <c r="V98" s="213"/>
      <c r="W98" s="213"/>
      <c r="X98" s="213"/>
      <c r="Y98" s="213"/>
      <c r="Z98" s="213"/>
      <c r="AA98" s="213"/>
      <c r="AB98" s="213"/>
      <c r="AC98" s="213"/>
      <c r="AD98" s="213"/>
      <c r="AE98" s="213" t="s">
        <v>105</v>
      </c>
      <c r="AF98" s="213">
        <v>0</v>
      </c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">
      <c r="A99" s="214">
        <v>50</v>
      </c>
      <c r="B99" s="220" t="s">
        <v>217</v>
      </c>
      <c r="C99" s="265" t="s">
        <v>218</v>
      </c>
      <c r="D99" s="222" t="s">
        <v>108</v>
      </c>
      <c r="E99" s="229">
        <v>9.3632000000000009</v>
      </c>
      <c r="F99" s="232">
        <f>H99+J99</f>
        <v>0</v>
      </c>
      <c r="G99" s="233">
        <f>ROUND(E99*F99,2)</f>
        <v>0</v>
      </c>
      <c r="H99" s="233"/>
      <c r="I99" s="233">
        <f>ROUND(E99*H99,2)</f>
        <v>0</v>
      </c>
      <c r="J99" s="233"/>
      <c r="K99" s="233">
        <f>ROUND(E99*J99,2)</f>
        <v>0</v>
      </c>
      <c r="L99" s="233">
        <v>21</v>
      </c>
      <c r="M99" s="233">
        <f>G99*(1+L99/100)</f>
        <v>0</v>
      </c>
      <c r="N99" s="223">
        <v>0</v>
      </c>
      <c r="O99" s="223">
        <f>ROUND(E99*N99,5)</f>
        <v>0</v>
      </c>
      <c r="P99" s="223">
        <v>0</v>
      </c>
      <c r="Q99" s="223">
        <f>ROUND(E99*P99,5)</f>
        <v>0</v>
      </c>
      <c r="R99" s="223"/>
      <c r="S99" s="223"/>
      <c r="T99" s="224">
        <v>0</v>
      </c>
      <c r="U99" s="223">
        <f>ROUND(E99*T99,2)</f>
        <v>0</v>
      </c>
      <c r="V99" s="213"/>
      <c r="W99" s="213"/>
      <c r="X99" s="213"/>
      <c r="Y99" s="213"/>
      <c r="Z99" s="213"/>
      <c r="AA99" s="213"/>
      <c r="AB99" s="213"/>
      <c r="AC99" s="213"/>
      <c r="AD99" s="213"/>
      <c r="AE99" s="213" t="s">
        <v>103</v>
      </c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14"/>
      <c r="B100" s="220"/>
      <c r="C100" s="266" t="s">
        <v>219</v>
      </c>
      <c r="D100" s="225"/>
      <c r="E100" s="230">
        <v>9.3632000000000009</v>
      </c>
      <c r="F100" s="233"/>
      <c r="G100" s="233"/>
      <c r="H100" s="233"/>
      <c r="I100" s="233"/>
      <c r="J100" s="233"/>
      <c r="K100" s="233"/>
      <c r="L100" s="233"/>
      <c r="M100" s="233"/>
      <c r="N100" s="223"/>
      <c r="O100" s="223"/>
      <c r="P100" s="223"/>
      <c r="Q100" s="223"/>
      <c r="R100" s="223"/>
      <c r="S100" s="223"/>
      <c r="T100" s="224"/>
      <c r="U100" s="22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 t="s">
        <v>105</v>
      </c>
      <c r="AF100" s="213">
        <v>0</v>
      </c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x14ac:dyDescent="0.2">
      <c r="A101" s="215" t="s">
        <v>98</v>
      </c>
      <c r="B101" s="221" t="s">
        <v>65</v>
      </c>
      <c r="C101" s="267" t="s">
        <v>66</v>
      </c>
      <c r="D101" s="226"/>
      <c r="E101" s="231"/>
      <c r="F101" s="234"/>
      <c r="G101" s="234">
        <f>SUMIF(AE102:AE103,"&lt;&gt;NOR",G102:G103)</f>
        <v>0</v>
      </c>
      <c r="H101" s="234"/>
      <c r="I101" s="234">
        <f>SUM(I102:I103)</f>
        <v>0</v>
      </c>
      <c r="J101" s="234"/>
      <c r="K101" s="234">
        <f>SUM(K102:K103)</f>
        <v>0</v>
      </c>
      <c r="L101" s="234"/>
      <c r="M101" s="234">
        <f>SUM(M102:M103)</f>
        <v>0</v>
      </c>
      <c r="N101" s="227"/>
      <c r="O101" s="227">
        <f>SUM(O102:O103)</f>
        <v>0</v>
      </c>
      <c r="P101" s="227"/>
      <c r="Q101" s="227">
        <f>SUM(Q102:Q103)</f>
        <v>0</v>
      </c>
      <c r="R101" s="227"/>
      <c r="S101" s="227"/>
      <c r="T101" s="228"/>
      <c r="U101" s="227">
        <f>SUM(U102:U103)</f>
        <v>36.26</v>
      </c>
      <c r="AE101" t="s">
        <v>99</v>
      </c>
    </row>
    <row r="102" spans="1:60" outlineLevel="1" x14ac:dyDescent="0.2">
      <c r="A102" s="214">
        <v>51</v>
      </c>
      <c r="B102" s="220" t="s">
        <v>220</v>
      </c>
      <c r="C102" s="265" t="s">
        <v>221</v>
      </c>
      <c r="D102" s="222" t="s">
        <v>108</v>
      </c>
      <c r="E102" s="229">
        <v>4.827</v>
      </c>
      <c r="F102" s="232">
        <f>H102+J102</f>
        <v>0</v>
      </c>
      <c r="G102" s="233">
        <f>ROUND(E102*F102,2)</f>
        <v>0</v>
      </c>
      <c r="H102" s="233"/>
      <c r="I102" s="233">
        <f>ROUND(E102*H102,2)</f>
        <v>0</v>
      </c>
      <c r="J102" s="233"/>
      <c r="K102" s="233">
        <f>ROUND(E102*J102,2)</f>
        <v>0</v>
      </c>
      <c r="L102" s="233">
        <v>21</v>
      </c>
      <c r="M102" s="233">
        <f>G102*(1+L102/100)</f>
        <v>0</v>
      </c>
      <c r="N102" s="223">
        <v>0</v>
      </c>
      <c r="O102" s="223">
        <f>ROUND(E102*N102,5)</f>
        <v>0</v>
      </c>
      <c r="P102" s="223">
        <v>0</v>
      </c>
      <c r="Q102" s="223">
        <f>ROUND(E102*P102,5)</f>
        <v>0</v>
      </c>
      <c r="R102" s="223"/>
      <c r="S102" s="223"/>
      <c r="T102" s="224">
        <v>0.02</v>
      </c>
      <c r="U102" s="223">
        <f>ROUND(E102*T102,2)</f>
        <v>0.1</v>
      </c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 t="s">
        <v>103</v>
      </c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14">
        <v>52</v>
      </c>
      <c r="B103" s="220" t="s">
        <v>222</v>
      </c>
      <c r="C103" s="265" t="s">
        <v>223</v>
      </c>
      <c r="D103" s="222" t="s">
        <v>108</v>
      </c>
      <c r="E103" s="229">
        <v>170.97559999999999</v>
      </c>
      <c r="F103" s="232">
        <f>H103+J103</f>
        <v>0</v>
      </c>
      <c r="G103" s="233">
        <f>ROUND(E103*F103,2)</f>
        <v>0</v>
      </c>
      <c r="H103" s="233"/>
      <c r="I103" s="233">
        <f>ROUND(E103*H103,2)</f>
        <v>0</v>
      </c>
      <c r="J103" s="233"/>
      <c r="K103" s="233">
        <f>ROUND(E103*J103,2)</f>
        <v>0</v>
      </c>
      <c r="L103" s="233">
        <v>21</v>
      </c>
      <c r="M103" s="233">
        <f>G103*(1+L103/100)</f>
        <v>0</v>
      </c>
      <c r="N103" s="223">
        <v>0</v>
      </c>
      <c r="O103" s="223">
        <f>ROUND(E103*N103,5)</f>
        <v>0</v>
      </c>
      <c r="P103" s="223">
        <v>0</v>
      </c>
      <c r="Q103" s="223">
        <f>ROUND(E103*P103,5)</f>
        <v>0</v>
      </c>
      <c r="R103" s="223"/>
      <c r="S103" s="223"/>
      <c r="T103" s="224">
        <v>0.21149999999999999</v>
      </c>
      <c r="U103" s="223">
        <f>ROUND(E103*T103,2)</f>
        <v>36.159999999999997</v>
      </c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 t="s">
        <v>103</v>
      </c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x14ac:dyDescent="0.2">
      <c r="A104" s="215" t="s">
        <v>98</v>
      </c>
      <c r="B104" s="221" t="s">
        <v>67</v>
      </c>
      <c r="C104" s="267" t="s">
        <v>68</v>
      </c>
      <c r="D104" s="226"/>
      <c r="E104" s="231"/>
      <c r="F104" s="234"/>
      <c r="G104" s="234">
        <f>SUMIF(AE105:AE112,"&lt;&gt;NOR",G105:G112)</f>
        <v>0</v>
      </c>
      <c r="H104" s="234"/>
      <c r="I104" s="234">
        <f>SUM(I105:I112)</f>
        <v>0</v>
      </c>
      <c r="J104" s="234"/>
      <c r="K104" s="234">
        <f>SUM(K105:K112)</f>
        <v>0</v>
      </c>
      <c r="L104" s="234"/>
      <c r="M104" s="234">
        <f>SUM(M105:M112)</f>
        <v>0</v>
      </c>
      <c r="N104" s="227"/>
      <c r="O104" s="227">
        <f>SUM(O105:O112)</f>
        <v>2.171E-2</v>
      </c>
      <c r="P104" s="227"/>
      <c r="Q104" s="227">
        <f>SUM(Q105:Q112)</f>
        <v>0</v>
      </c>
      <c r="R104" s="227"/>
      <c r="S104" s="227"/>
      <c r="T104" s="228"/>
      <c r="U104" s="227">
        <f>SUM(U105:U112)</f>
        <v>121.88</v>
      </c>
      <c r="AE104" t="s">
        <v>99</v>
      </c>
    </row>
    <row r="105" spans="1:60" outlineLevel="1" x14ac:dyDescent="0.2">
      <c r="A105" s="214">
        <v>53</v>
      </c>
      <c r="B105" s="220" t="s">
        <v>224</v>
      </c>
      <c r="C105" s="265" t="s">
        <v>225</v>
      </c>
      <c r="D105" s="222" t="s">
        <v>154</v>
      </c>
      <c r="E105" s="229">
        <v>91.66</v>
      </c>
      <c r="F105" s="232">
        <f>H105+J105</f>
        <v>0</v>
      </c>
      <c r="G105" s="233">
        <f>ROUND(E105*F105,2)</f>
        <v>0</v>
      </c>
      <c r="H105" s="233"/>
      <c r="I105" s="233">
        <f>ROUND(E105*H105,2)</f>
        <v>0</v>
      </c>
      <c r="J105" s="233"/>
      <c r="K105" s="233">
        <f>ROUND(E105*J105,2)</f>
        <v>0</v>
      </c>
      <c r="L105" s="233">
        <v>21</v>
      </c>
      <c r="M105" s="233">
        <f>G105*(1+L105/100)</f>
        <v>0</v>
      </c>
      <c r="N105" s="223">
        <v>8.0000000000000007E-5</v>
      </c>
      <c r="O105" s="223">
        <f>ROUND(E105*N105,5)</f>
        <v>7.3299999999999997E-3</v>
      </c>
      <c r="P105" s="223">
        <v>0</v>
      </c>
      <c r="Q105" s="223">
        <f>ROUND(E105*P105,5)</f>
        <v>0</v>
      </c>
      <c r="R105" s="223"/>
      <c r="S105" s="223"/>
      <c r="T105" s="224">
        <v>0.47359000000000001</v>
      </c>
      <c r="U105" s="223">
        <f>ROUND(E105*T105,2)</f>
        <v>43.41</v>
      </c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 t="s">
        <v>103</v>
      </c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14"/>
      <c r="B106" s="220"/>
      <c r="C106" s="266" t="s">
        <v>226</v>
      </c>
      <c r="D106" s="225"/>
      <c r="E106" s="230">
        <v>87.66</v>
      </c>
      <c r="F106" s="233"/>
      <c r="G106" s="233"/>
      <c r="H106" s="233"/>
      <c r="I106" s="233"/>
      <c r="J106" s="233"/>
      <c r="K106" s="233"/>
      <c r="L106" s="233"/>
      <c r="M106" s="233"/>
      <c r="N106" s="223"/>
      <c r="O106" s="223"/>
      <c r="P106" s="223"/>
      <c r="Q106" s="223"/>
      <c r="R106" s="223"/>
      <c r="S106" s="223"/>
      <c r="T106" s="224"/>
      <c r="U106" s="22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 t="s">
        <v>105</v>
      </c>
      <c r="AF106" s="213">
        <v>0</v>
      </c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14"/>
      <c r="B107" s="220"/>
      <c r="C107" s="266" t="s">
        <v>227</v>
      </c>
      <c r="D107" s="225"/>
      <c r="E107" s="230">
        <v>4</v>
      </c>
      <c r="F107" s="233"/>
      <c r="G107" s="233"/>
      <c r="H107" s="233"/>
      <c r="I107" s="233"/>
      <c r="J107" s="233"/>
      <c r="K107" s="233"/>
      <c r="L107" s="233"/>
      <c r="M107" s="233"/>
      <c r="N107" s="223"/>
      <c r="O107" s="223"/>
      <c r="P107" s="223"/>
      <c r="Q107" s="223"/>
      <c r="R107" s="223"/>
      <c r="S107" s="223"/>
      <c r="T107" s="224"/>
      <c r="U107" s="22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 t="s">
        <v>105</v>
      </c>
      <c r="AF107" s="213">
        <v>0</v>
      </c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">
      <c r="A108" s="214">
        <v>54</v>
      </c>
      <c r="B108" s="220" t="s">
        <v>228</v>
      </c>
      <c r="C108" s="265" t="s">
        <v>229</v>
      </c>
      <c r="D108" s="222" t="s">
        <v>154</v>
      </c>
      <c r="E108" s="229">
        <v>27</v>
      </c>
      <c r="F108" s="232">
        <f>H108+J108</f>
        <v>0</v>
      </c>
      <c r="G108" s="233">
        <f>ROUND(E108*F108,2)</f>
        <v>0</v>
      </c>
      <c r="H108" s="233"/>
      <c r="I108" s="233">
        <f>ROUND(E108*H108,2)</f>
        <v>0</v>
      </c>
      <c r="J108" s="233"/>
      <c r="K108" s="233">
        <f>ROUND(E108*J108,2)</f>
        <v>0</v>
      </c>
      <c r="L108" s="233">
        <v>21</v>
      </c>
      <c r="M108" s="233">
        <f>G108*(1+L108/100)</f>
        <v>0</v>
      </c>
      <c r="N108" s="223">
        <v>8.0000000000000007E-5</v>
      </c>
      <c r="O108" s="223">
        <f>ROUND(E108*N108,5)</f>
        <v>2.16E-3</v>
      </c>
      <c r="P108" s="223">
        <v>0</v>
      </c>
      <c r="Q108" s="223">
        <f>ROUND(E108*P108,5)</f>
        <v>0</v>
      </c>
      <c r="R108" s="223"/>
      <c r="S108" s="223"/>
      <c r="T108" s="224">
        <v>0.68915999999999999</v>
      </c>
      <c r="U108" s="223">
        <f>ROUND(E108*T108,2)</f>
        <v>18.61</v>
      </c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 t="s">
        <v>103</v>
      </c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14"/>
      <c r="B109" s="220"/>
      <c r="C109" s="266" t="s">
        <v>230</v>
      </c>
      <c r="D109" s="225"/>
      <c r="E109" s="230">
        <v>1</v>
      </c>
      <c r="F109" s="233"/>
      <c r="G109" s="233"/>
      <c r="H109" s="233"/>
      <c r="I109" s="233"/>
      <c r="J109" s="233"/>
      <c r="K109" s="233"/>
      <c r="L109" s="233"/>
      <c r="M109" s="233"/>
      <c r="N109" s="223"/>
      <c r="O109" s="223"/>
      <c r="P109" s="223"/>
      <c r="Q109" s="223"/>
      <c r="R109" s="223"/>
      <c r="S109" s="223"/>
      <c r="T109" s="224"/>
      <c r="U109" s="22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 t="s">
        <v>105</v>
      </c>
      <c r="AF109" s="213">
        <v>0</v>
      </c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">
      <c r="A110" s="214"/>
      <c r="B110" s="220"/>
      <c r="C110" s="266" t="s">
        <v>231</v>
      </c>
      <c r="D110" s="225"/>
      <c r="E110" s="230">
        <v>26</v>
      </c>
      <c r="F110" s="233"/>
      <c r="G110" s="233"/>
      <c r="H110" s="233"/>
      <c r="I110" s="233"/>
      <c r="J110" s="233"/>
      <c r="K110" s="233"/>
      <c r="L110" s="233"/>
      <c r="M110" s="233"/>
      <c r="N110" s="223"/>
      <c r="O110" s="223"/>
      <c r="P110" s="223"/>
      <c r="Q110" s="223"/>
      <c r="R110" s="223"/>
      <c r="S110" s="223"/>
      <c r="T110" s="224"/>
      <c r="U110" s="22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 t="s">
        <v>105</v>
      </c>
      <c r="AF110" s="213">
        <v>0</v>
      </c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">
      <c r="A111" s="214">
        <v>55</v>
      </c>
      <c r="B111" s="220" t="s">
        <v>232</v>
      </c>
      <c r="C111" s="265" t="s">
        <v>233</v>
      </c>
      <c r="D111" s="222" t="s">
        <v>154</v>
      </c>
      <c r="E111" s="229">
        <v>152.71666666666701</v>
      </c>
      <c r="F111" s="232">
        <f>H111+J111</f>
        <v>0</v>
      </c>
      <c r="G111" s="233">
        <f>ROUND(E111*F111,2)</f>
        <v>0</v>
      </c>
      <c r="H111" s="233"/>
      <c r="I111" s="233">
        <f>ROUND(E111*H111,2)</f>
        <v>0</v>
      </c>
      <c r="J111" s="233"/>
      <c r="K111" s="233">
        <f>ROUND(E111*J111,2)</f>
        <v>0</v>
      </c>
      <c r="L111" s="233">
        <v>21</v>
      </c>
      <c r="M111" s="233">
        <f>G111*(1+L111/100)</f>
        <v>0</v>
      </c>
      <c r="N111" s="223">
        <v>8.0000000000000007E-5</v>
      </c>
      <c r="O111" s="223">
        <f>ROUND(E111*N111,5)</f>
        <v>1.222E-2</v>
      </c>
      <c r="P111" s="223">
        <v>0</v>
      </c>
      <c r="Q111" s="223">
        <f>ROUND(E111*P111,5)</f>
        <v>0</v>
      </c>
      <c r="R111" s="223"/>
      <c r="S111" s="223"/>
      <c r="T111" s="224">
        <v>0.39194000000000001</v>
      </c>
      <c r="U111" s="223">
        <f>ROUND(E111*T111,2)</f>
        <v>59.86</v>
      </c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 t="s">
        <v>103</v>
      </c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14"/>
      <c r="B112" s="220"/>
      <c r="C112" s="266" t="s">
        <v>234</v>
      </c>
      <c r="D112" s="225"/>
      <c r="E112" s="230">
        <v>152.71666666666701</v>
      </c>
      <c r="F112" s="233"/>
      <c r="G112" s="233"/>
      <c r="H112" s="233"/>
      <c r="I112" s="233"/>
      <c r="J112" s="233"/>
      <c r="K112" s="233"/>
      <c r="L112" s="233"/>
      <c r="M112" s="233"/>
      <c r="N112" s="223"/>
      <c r="O112" s="223"/>
      <c r="P112" s="223"/>
      <c r="Q112" s="223"/>
      <c r="R112" s="223"/>
      <c r="S112" s="223"/>
      <c r="T112" s="224"/>
      <c r="U112" s="22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 t="s">
        <v>105</v>
      </c>
      <c r="AF112" s="213">
        <v>0</v>
      </c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x14ac:dyDescent="0.2">
      <c r="A113" s="215" t="s">
        <v>98</v>
      </c>
      <c r="B113" s="221" t="s">
        <v>69</v>
      </c>
      <c r="C113" s="267" t="s">
        <v>70</v>
      </c>
      <c r="D113" s="226"/>
      <c r="E113" s="231"/>
      <c r="F113" s="234"/>
      <c r="G113" s="234">
        <f>SUMIF(AE114:AE114,"&lt;&gt;NOR",G114:G114)</f>
        <v>0</v>
      </c>
      <c r="H113" s="234"/>
      <c r="I113" s="234">
        <f>SUM(I114:I114)</f>
        <v>0</v>
      </c>
      <c r="J113" s="234"/>
      <c r="K113" s="234">
        <f>SUM(K114:K114)</f>
        <v>0</v>
      </c>
      <c r="L113" s="234"/>
      <c r="M113" s="234">
        <f>SUM(M114:M114)</f>
        <v>0</v>
      </c>
      <c r="N113" s="227"/>
      <c r="O113" s="227">
        <f>SUM(O114:O114)</f>
        <v>0</v>
      </c>
      <c r="P113" s="227"/>
      <c r="Q113" s="227">
        <f>SUM(Q114:Q114)</f>
        <v>0</v>
      </c>
      <c r="R113" s="227"/>
      <c r="S113" s="227"/>
      <c r="T113" s="228"/>
      <c r="U113" s="227">
        <f>SUM(U114:U114)</f>
        <v>7.43</v>
      </c>
      <c r="AE113" t="s">
        <v>99</v>
      </c>
    </row>
    <row r="114" spans="1:60" outlineLevel="1" x14ac:dyDescent="0.2">
      <c r="A114" s="214">
        <v>56</v>
      </c>
      <c r="B114" s="220" t="s">
        <v>235</v>
      </c>
      <c r="C114" s="265" t="s">
        <v>236</v>
      </c>
      <c r="D114" s="222" t="s">
        <v>237</v>
      </c>
      <c r="E114" s="229">
        <v>1</v>
      </c>
      <c r="F114" s="232">
        <f>H114+J114</f>
        <v>0</v>
      </c>
      <c r="G114" s="233">
        <f>ROUND(E114*F114,2)</f>
        <v>0</v>
      </c>
      <c r="H114" s="233"/>
      <c r="I114" s="233">
        <f>ROUND(E114*H114,2)</f>
        <v>0</v>
      </c>
      <c r="J114" s="233"/>
      <c r="K114" s="233">
        <f>ROUND(E114*J114,2)</f>
        <v>0</v>
      </c>
      <c r="L114" s="233">
        <v>21</v>
      </c>
      <c r="M114" s="233">
        <f>G114*(1+L114/100)</f>
        <v>0</v>
      </c>
      <c r="N114" s="223">
        <v>0</v>
      </c>
      <c r="O114" s="223">
        <f>ROUND(E114*N114,5)</f>
        <v>0</v>
      </c>
      <c r="P114" s="223">
        <v>0</v>
      </c>
      <c r="Q114" s="223">
        <f>ROUND(E114*P114,5)</f>
        <v>0</v>
      </c>
      <c r="R114" s="223"/>
      <c r="S114" s="223"/>
      <c r="T114" s="224">
        <v>7.43</v>
      </c>
      <c r="U114" s="223">
        <f>ROUND(E114*T114,2)</f>
        <v>7.43</v>
      </c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 t="s">
        <v>103</v>
      </c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x14ac:dyDescent="0.2">
      <c r="A115" s="215" t="s">
        <v>98</v>
      </c>
      <c r="B115" s="221" t="s">
        <v>71</v>
      </c>
      <c r="C115" s="267" t="s">
        <v>26</v>
      </c>
      <c r="D115" s="226"/>
      <c r="E115" s="231"/>
      <c r="F115" s="234"/>
      <c r="G115" s="234">
        <f>SUMIF(AE116:AE118,"&lt;&gt;NOR",G116:G118)</f>
        <v>0</v>
      </c>
      <c r="H115" s="234"/>
      <c r="I115" s="234">
        <f>SUM(I116:I118)</f>
        <v>0</v>
      </c>
      <c r="J115" s="234"/>
      <c r="K115" s="234">
        <f>SUM(K116:K118)</f>
        <v>0</v>
      </c>
      <c r="L115" s="234"/>
      <c r="M115" s="234">
        <f>SUM(M116:M118)</f>
        <v>0</v>
      </c>
      <c r="N115" s="227"/>
      <c r="O115" s="227">
        <f>SUM(O116:O118)</f>
        <v>0</v>
      </c>
      <c r="P115" s="227"/>
      <c r="Q115" s="227">
        <f>SUM(Q116:Q118)</f>
        <v>0</v>
      </c>
      <c r="R115" s="227"/>
      <c r="S115" s="227"/>
      <c r="T115" s="228"/>
      <c r="U115" s="227">
        <f>SUM(U116:U118)</f>
        <v>0</v>
      </c>
      <c r="AE115" t="s">
        <v>99</v>
      </c>
    </row>
    <row r="116" spans="1:60" outlineLevel="1" x14ac:dyDescent="0.2">
      <c r="A116" s="214">
        <v>57</v>
      </c>
      <c r="B116" s="220" t="s">
        <v>238</v>
      </c>
      <c r="C116" s="265" t="s">
        <v>239</v>
      </c>
      <c r="D116" s="222" t="s">
        <v>240</v>
      </c>
      <c r="E116" s="229">
        <v>1</v>
      </c>
      <c r="F116" s="232">
        <f>H116+J116</f>
        <v>0</v>
      </c>
      <c r="G116" s="233">
        <f>ROUND(E116*F116,2)</f>
        <v>0</v>
      </c>
      <c r="H116" s="233"/>
      <c r="I116" s="233">
        <f>ROUND(E116*H116,2)</f>
        <v>0</v>
      </c>
      <c r="J116" s="233"/>
      <c r="K116" s="233">
        <f>ROUND(E116*J116,2)</f>
        <v>0</v>
      </c>
      <c r="L116" s="233">
        <v>21</v>
      </c>
      <c r="M116" s="233">
        <f>G116*(1+L116/100)</f>
        <v>0</v>
      </c>
      <c r="N116" s="223">
        <v>0</v>
      </c>
      <c r="O116" s="223">
        <f>ROUND(E116*N116,5)</f>
        <v>0</v>
      </c>
      <c r="P116" s="223">
        <v>0</v>
      </c>
      <c r="Q116" s="223">
        <f>ROUND(E116*P116,5)</f>
        <v>0</v>
      </c>
      <c r="R116" s="223"/>
      <c r="S116" s="223"/>
      <c r="T116" s="224">
        <v>0</v>
      </c>
      <c r="U116" s="223">
        <f>ROUND(E116*T116,2)</f>
        <v>0</v>
      </c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 t="s">
        <v>103</v>
      </c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14">
        <v>58</v>
      </c>
      <c r="B117" s="220" t="s">
        <v>241</v>
      </c>
      <c r="C117" s="265" t="s">
        <v>242</v>
      </c>
      <c r="D117" s="222" t="s">
        <v>240</v>
      </c>
      <c r="E117" s="229">
        <v>1</v>
      </c>
      <c r="F117" s="232">
        <f>H117+J117</f>
        <v>0</v>
      </c>
      <c r="G117" s="233">
        <f>ROUND(E117*F117,2)</f>
        <v>0</v>
      </c>
      <c r="H117" s="233"/>
      <c r="I117" s="233">
        <f>ROUND(E117*H117,2)</f>
        <v>0</v>
      </c>
      <c r="J117" s="233"/>
      <c r="K117" s="233">
        <f>ROUND(E117*J117,2)</f>
        <v>0</v>
      </c>
      <c r="L117" s="233">
        <v>21</v>
      </c>
      <c r="M117" s="233">
        <f>G117*(1+L117/100)</f>
        <v>0</v>
      </c>
      <c r="N117" s="223">
        <v>0</v>
      </c>
      <c r="O117" s="223">
        <f>ROUND(E117*N117,5)</f>
        <v>0</v>
      </c>
      <c r="P117" s="223">
        <v>0</v>
      </c>
      <c r="Q117" s="223">
        <f>ROUND(E117*P117,5)</f>
        <v>0</v>
      </c>
      <c r="R117" s="223"/>
      <c r="S117" s="223"/>
      <c r="T117" s="224">
        <v>0</v>
      </c>
      <c r="U117" s="223">
        <f>ROUND(E117*T117,2)</f>
        <v>0</v>
      </c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 t="s">
        <v>103</v>
      </c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ht="22.5" outlineLevel="1" x14ac:dyDescent="0.2">
      <c r="A118" s="243">
        <v>59</v>
      </c>
      <c r="B118" s="244" t="s">
        <v>243</v>
      </c>
      <c r="C118" s="268" t="s">
        <v>244</v>
      </c>
      <c r="D118" s="245" t="s">
        <v>240</v>
      </c>
      <c r="E118" s="246">
        <v>1</v>
      </c>
      <c r="F118" s="247">
        <f>H118+J118</f>
        <v>0</v>
      </c>
      <c r="G118" s="248">
        <f>ROUND(E118*F118,2)</f>
        <v>0</v>
      </c>
      <c r="H118" s="248"/>
      <c r="I118" s="248">
        <f>ROUND(E118*H118,2)</f>
        <v>0</v>
      </c>
      <c r="J118" s="248"/>
      <c r="K118" s="248">
        <f>ROUND(E118*J118,2)</f>
        <v>0</v>
      </c>
      <c r="L118" s="248">
        <v>21</v>
      </c>
      <c r="M118" s="248">
        <f>G118*(1+L118/100)</f>
        <v>0</v>
      </c>
      <c r="N118" s="249">
        <v>0</v>
      </c>
      <c r="O118" s="249">
        <f>ROUND(E118*N118,5)</f>
        <v>0</v>
      </c>
      <c r="P118" s="249">
        <v>0</v>
      </c>
      <c r="Q118" s="249">
        <f>ROUND(E118*P118,5)</f>
        <v>0</v>
      </c>
      <c r="R118" s="249"/>
      <c r="S118" s="249"/>
      <c r="T118" s="250">
        <v>0</v>
      </c>
      <c r="U118" s="249">
        <f>ROUND(E118*T118,2)</f>
        <v>0</v>
      </c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 t="s">
        <v>103</v>
      </c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x14ac:dyDescent="0.2">
      <c r="A119" s="6"/>
      <c r="B119" s="7" t="s">
        <v>245</v>
      </c>
      <c r="C119" s="269" t="s">
        <v>245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AC119">
        <v>15</v>
      </c>
      <c r="AD119">
        <v>21</v>
      </c>
    </row>
    <row r="120" spans="1:60" x14ac:dyDescent="0.2">
      <c r="A120" s="251"/>
      <c r="B120" s="252" t="s">
        <v>28</v>
      </c>
      <c r="C120" s="270" t="s">
        <v>245</v>
      </c>
      <c r="D120" s="253"/>
      <c r="E120" s="253"/>
      <c r="F120" s="253"/>
      <c r="G120" s="264">
        <f>G8+G33+G36+G40+G90+G94+G101+G104+G113+G115</f>
        <v>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AC120">
        <f>SUMIF(L7:L118,AC119,G7:G118)</f>
        <v>0</v>
      </c>
      <c r="AD120">
        <f>SUMIF(L7:L118,AD119,G7:G118)</f>
        <v>0</v>
      </c>
      <c r="AE120" t="s">
        <v>246</v>
      </c>
    </row>
    <row r="121" spans="1:60" x14ac:dyDescent="0.2">
      <c r="A121" s="6"/>
      <c r="B121" s="7" t="s">
        <v>245</v>
      </c>
      <c r="C121" s="269" t="s">
        <v>245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60" x14ac:dyDescent="0.2">
      <c r="A122" s="6"/>
      <c r="B122" s="7" t="s">
        <v>245</v>
      </c>
      <c r="C122" s="269" t="s">
        <v>245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60" x14ac:dyDescent="0.2">
      <c r="A123" s="254" t="s">
        <v>247</v>
      </c>
      <c r="B123" s="254"/>
      <c r="C123" s="27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60" x14ac:dyDescent="0.2">
      <c r="A124" s="255"/>
      <c r="B124" s="256"/>
      <c r="C124" s="272"/>
      <c r="D124" s="256"/>
      <c r="E124" s="256"/>
      <c r="F124" s="256"/>
      <c r="G124" s="25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AE124" t="s">
        <v>248</v>
      </c>
    </row>
    <row r="125" spans="1:60" x14ac:dyDescent="0.2">
      <c r="A125" s="258"/>
      <c r="B125" s="259"/>
      <c r="C125" s="273"/>
      <c r="D125" s="259"/>
      <c r="E125" s="259"/>
      <c r="F125" s="259"/>
      <c r="G125" s="260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60" x14ac:dyDescent="0.2">
      <c r="A126" s="258"/>
      <c r="B126" s="259"/>
      <c r="C126" s="273"/>
      <c r="D126" s="259"/>
      <c r="E126" s="259"/>
      <c r="F126" s="259"/>
      <c r="G126" s="260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60" x14ac:dyDescent="0.2">
      <c r="A127" s="258"/>
      <c r="B127" s="259"/>
      <c r="C127" s="273"/>
      <c r="D127" s="259"/>
      <c r="E127" s="259"/>
      <c r="F127" s="259"/>
      <c r="G127" s="260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60" x14ac:dyDescent="0.2">
      <c r="A128" s="261"/>
      <c r="B128" s="262"/>
      <c r="C128" s="274"/>
      <c r="D128" s="262"/>
      <c r="E128" s="262"/>
      <c r="F128" s="262"/>
      <c r="G128" s="26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31" x14ac:dyDescent="0.2">
      <c r="A129" s="6"/>
      <c r="B129" s="7" t="s">
        <v>245</v>
      </c>
      <c r="C129" s="269" t="s">
        <v>245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1" x14ac:dyDescent="0.2">
      <c r="C130" s="275"/>
      <c r="AE130" t="s">
        <v>249</v>
      </c>
    </row>
  </sheetData>
  <mergeCells count="6">
    <mergeCell ref="A1:G1"/>
    <mergeCell ref="C2:G2"/>
    <mergeCell ref="C3:G3"/>
    <mergeCell ref="C4:G4"/>
    <mergeCell ref="A123:C123"/>
    <mergeCell ref="A124:G128"/>
  </mergeCells>
  <pageMargins left="0.39370078740157499" right="0.196850393700787" top="0.78740157499999996" bottom="0.78740157499999996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Frantisek.Marcian</dc:creator>
  <cp:lastModifiedBy>Frantisek.Marcian</cp:lastModifiedBy>
  <cp:lastPrinted>2014-02-28T09:52:57Z</cp:lastPrinted>
  <dcterms:created xsi:type="dcterms:W3CDTF">2009-04-08T07:15:50Z</dcterms:created>
  <dcterms:modified xsi:type="dcterms:W3CDTF">2022-05-18T16:39:55Z</dcterms:modified>
</cp:coreProperties>
</file>